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T:\!NAJNAJFAJNIEJSZY REFERAT\2025\ZMIANY BUDŻETU 2025\"/>
    </mc:Choice>
  </mc:AlternateContent>
  <xr:revisionPtr revIDLastSave="0" documentId="13_ncr:1_{003F8590-2DAA-4B1B-A9FA-63F6AEC5ACC7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Rozdziały" sheetId="150" r:id="rId1"/>
    <sheet name="Razem 801" sheetId="146" state="hidden" r:id="rId2"/>
    <sheet name="URN 80101" sheetId="133" state="hidden" r:id="rId3"/>
    <sheet name="URN 80104" sheetId="141" state="hidden" r:id="rId4"/>
    <sheet name="URN 80105" sheetId="142" state="hidden" r:id="rId5"/>
    <sheet name="URN 80120" sheetId="144" state="hidden" r:id="rId6"/>
  </sheets>
  <definedNames>
    <definedName name="_xlnm._FilterDatabase" localSheetId="1" hidden="1">'Razem 801'!$A$6:$J$6</definedName>
    <definedName name="_xlnm._FilterDatabase" localSheetId="2" hidden="1">'URN 80101'!$A$6:$J$6</definedName>
    <definedName name="_xlnm._FilterDatabase" localSheetId="3" hidden="1">'URN 80104'!$A$6:$J$6</definedName>
    <definedName name="_xlnm._FilterDatabase" localSheetId="4" hidden="1">'URN 80105'!$A$6:$J$6</definedName>
    <definedName name="_xlnm._FilterDatabase" localSheetId="5" hidden="1">'URN 80120'!$A$6:$J$6</definedName>
    <definedName name="_Toc153808697" localSheetId="0">Rozdziały!#REF!</definedName>
    <definedName name="_Toc224548664" localSheetId="0">Rozdziały!#REF!</definedName>
    <definedName name="BODY">#REF!</definedName>
    <definedName name="Body1">#REF!</definedName>
    <definedName name="BOODY">#REF!</definedName>
    <definedName name="_xlnm.Print_Area" localSheetId="1">'Razem 801'!$A$1:$G$46</definedName>
    <definedName name="_xlnm.Print_Area" localSheetId="2">'URN 80101'!$A$1:$G$48</definedName>
    <definedName name="_xlnm.Print_Area" localSheetId="3">'URN 80104'!$A$1:$G$48</definedName>
    <definedName name="_xlnm.Print_Area" localSheetId="4">'URN 80105'!$A$1:$G$48</definedName>
    <definedName name="_xlnm.Print_Area" localSheetId="5">'URN 80120'!$A$1:$G$48</definedName>
    <definedName name="REPORTHEA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44" l="1"/>
  <c r="K38" i="144"/>
  <c r="K35" i="144"/>
  <c r="K34" i="144"/>
  <c r="K33" i="144"/>
  <c r="K29" i="144"/>
  <c r="K28" i="144"/>
  <c r="K27" i="144"/>
  <c r="K26" i="144"/>
  <c r="K25" i="144"/>
  <c r="K24" i="144"/>
  <c r="K23" i="144"/>
  <c r="K22" i="144"/>
  <c r="K21" i="144"/>
  <c r="K19" i="144"/>
  <c r="K13" i="144"/>
  <c r="K12" i="144"/>
  <c r="K11" i="144"/>
  <c r="K10" i="144"/>
  <c r="K9" i="144"/>
  <c r="K45" i="144"/>
  <c r="K37" i="144"/>
  <c r="K36" i="144"/>
  <c r="K32" i="144"/>
  <c r="K20" i="144"/>
  <c r="K41" i="144"/>
  <c r="K40" i="144"/>
  <c r="K14" i="144"/>
  <c r="K45" i="142"/>
  <c r="K44" i="142"/>
  <c r="K42" i="142"/>
  <c r="K41" i="142"/>
  <c r="K40" i="142"/>
  <c r="K39" i="142"/>
  <c r="K38" i="142"/>
  <c r="K37" i="142"/>
  <c r="K36" i="142"/>
  <c r="K35" i="142"/>
  <c r="K34" i="142"/>
  <c r="K33" i="142"/>
  <c r="K32" i="142"/>
  <c r="K31" i="142"/>
  <c r="K30" i="142"/>
  <c r="K29" i="142"/>
  <c r="K28" i="142"/>
  <c r="K27" i="142"/>
  <c r="K26" i="142"/>
  <c r="K25" i="142"/>
  <c r="K20" i="142"/>
  <c r="K19" i="142"/>
  <c r="K15" i="142"/>
  <c r="K14" i="142"/>
  <c r="K13" i="142"/>
  <c r="K12" i="142"/>
  <c r="K11" i="142"/>
  <c r="K10" i="142"/>
  <c r="K42" i="141"/>
  <c r="K41" i="141"/>
  <c r="K40" i="141"/>
  <c r="K39" i="141"/>
  <c r="K38" i="141"/>
  <c r="K34" i="141"/>
  <c r="K33" i="141"/>
  <c r="K28" i="141"/>
  <c r="K27" i="141"/>
  <c r="K26" i="141"/>
  <c r="K21" i="141"/>
  <c r="K13" i="141"/>
  <c r="K12" i="141"/>
  <c r="K11" i="141"/>
  <c r="K9" i="141"/>
  <c r="K10" i="141"/>
  <c r="K22" i="142"/>
  <c r="K21" i="142"/>
  <c r="K15" i="144"/>
  <c r="K41" i="133"/>
  <c r="K40" i="133"/>
  <c r="K39" i="133"/>
  <c r="K38" i="133"/>
  <c r="K37" i="133"/>
  <c r="K36" i="133"/>
  <c r="K35" i="133"/>
  <c r="K34" i="133"/>
  <c r="K33" i="133"/>
  <c r="K26" i="133"/>
  <c r="K25" i="133"/>
  <c r="K24" i="133"/>
  <c r="K23" i="133"/>
  <c r="K22" i="133"/>
  <c r="K21" i="133"/>
  <c r="K12" i="133"/>
  <c r="K11" i="133"/>
  <c r="K10" i="133"/>
  <c r="K9" i="133"/>
  <c r="K45" i="141"/>
  <c r="K44" i="141"/>
  <c r="K37" i="141"/>
  <c r="K36" i="141"/>
  <c r="K35" i="141"/>
  <c r="K32" i="141"/>
  <c r="K31" i="141"/>
  <c r="K30" i="141"/>
  <c r="K29" i="141"/>
  <c r="K25" i="141"/>
  <c r="K24" i="141"/>
  <c r="K23" i="141"/>
  <c r="K22" i="141"/>
  <c r="K20" i="141"/>
  <c r="K19" i="141"/>
  <c r="K24" i="142"/>
  <c r="K23" i="142"/>
  <c r="K44" i="144"/>
  <c r="K42" i="144"/>
  <c r="K31" i="144"/>
  <c r="K30" i="144"/>
  <c r="K45" i="133"/>
  <c r="K44" i="133"/>
  <c r="K42" i="133"/>
  <c r="K32" i="133"/>
  <c r="K31" i="133"/>
  <c r="K30" i="133"/>
  <c r="K29" i="133"/>
  <c r="K28" i="133"/>
  <c r="K27" i="133"/>
  <c r="K20" i="133"/>
  <c r="K19" i="133"/>
  <c r="K14" i="141"/>
  <c r="K15" i="141"/>
  <c r="K13" i="133"/>
  <c r="K14" i="133"/>
  <c r="K15" i="133"/>
  <c r="K9" i="142"/>
  <c r="F30" i="133" l="1"/>
  <c r="F12" i="133"/>
  <c r="G37" i="133" l="1"/>
  <c r="H37" i="141"/>
  <c r="I37" i="141"/>
  <c r="H37" i="142"/>
  <c r="I37" i="142"/>
  <c r="H37" i="144"/>
  <c r="I37" i="144"/>
  <c r="H37" i="133"/>
  <c r="I37" i="133"/>
  <c r="F18" i="133" l="1"/>
  <c r="E18" i="133"/>
  <c r="D18" i="133"/>
  <c r="I9" i="133" l="1"/>
  <c r="I10" i="133"/>
  <c r="I11" i="133"/>
  <c r="I12" i="133"/>
  <c r="I13" i="133"/>
  <c r="I14" i="133"/>
  <c r="I15" i="133"/>
  <c r="I19" i="133"/>
  <c r="I20" i="133"/>
  <c r="I21" i="133"/>
  <c r="I22" i="133"/>
  <c r="I23" i="133"/>
  <c r="I42" i="133"/>
  <c r="I24" i="133"/>
  <c r="I25" i="133"/>
  <c r="I26" i="133"/>
  <c r="I27" i="133"/>
  <c r="I28" i="133"/>
  <c r="I29" i="133"/>
  <c r="I30" i="133"/>
  <c r="I31" i="133"/>
  <c r="I32" i="133"/>
  <c r="I33" i="133"/>
  <c r="I34" i="133"/>
  <c r="I35" i="133"/>
  <c r="I36" i="133"/>
  <c r="I38" i="133"/>
  <c r="I39" i="133"/>
  <c r="I40" i="133"/>
  <c r="I41" i="133"/>
  <c r="I44" i="133"/>
  <c r="I45" i="133"/>
  <c r="I46" i="133"/>
  <c r="I9" i="141"/>
  <c r="I10" i="141"/>
  <c r="I11" i="141"/>
  <c r="I12" i="141"/>
  <c r="I13" i="141"/>
  <c r="I14" i="141"/>
  <c r="I15" i="141"/>
  <c r="I19" i="141"/>
  <c r="I20" i="141"/>
  <c r="I21" i="141"/>
  <c r="I22" i="141"/>
  <c r="I23" i="141"/>
  <c r="I24" i="141"/>
  <c r="I25" i="141"/>
  <c r="I26" i="141"/>
  <c r="I27" i="141"/>
  <c r="I28" i="141"/>
  <c r="I29" i="141"/>
  <c r="I30" i="141"/>
  <c r="I31" i="141"/>
  <c r="I32" i="141"/>
  <c r="I33" i="141"/>
  <c r="I34" i="141"/>
  <c r="I35" i="141"/>
  <c r="I36" i="141"/>
  <c r="I38" i="141"/>
  <c r="I39" i="141"/>
  <c r="I40" i="141"/>
  <c r="I41" i="141"/>
  <c r="I42" i="141"/>
  <c r="I44" i="141"/>
  <c r="I45" i="141"/>
  <c r="I46" i="141"/>
  <c r="I9" i="142"/>
  <c r="I10" i="142"/>
  <c r="I11" i="142"/>
  <c r="I12" i="142"/>
  <c r="I13" i="142"/>
  <c r="I14" i="142"/>
  <c r="I15" i="142"/>
  <c r="I19" i="142"/>
  <c r="I20" i="142"/>
  <c r="I21" i="142"/>
  <c r="I22" i="142"/>
  <c r="I23" i="142"/>
  <c r="I24" i="142"/>
  <c r="I25" i="142"/>
  <c r="I26" i="142"/>
  <c r="I27" i="142"/>
  <c r="I28" i="142"/>
  <c r="I29" i="142"/>
  <c r="I30" i="142"/>
  <c r="I31" i="142"/>
  <c r="I32" i="142"/>
  <c r="I33" i="142"/>
  <c r="I34" i="142"/>
  <c r="I35" i="142"/>
  <c r="I36" i="142"/>
  <c r="I38" i="142"/>
  <c r="I39" i="142"/>
  <c r="I40" i="142"/>
  <c r="I41" i="142"/>
  <c r="I42" i="142"/>
  <c r="I44" i="142"/>
  <c r="I45" i="142"/>
  <c r="I46" i="142"/>
  <c r="I9" i="144"/>
  <c r="I10" i="144"/>
  <c r="I11" i="144"/>
  <c r="I12" i="144"/>
  <c r="I13" i="144"/>
  <c r="I14" i="144"/>
  <c r="I15" i="144"/>
  <c r="I19" i="144"/>
  <c r="I20" i="144"/>
  <c r="I21" i="144"/>
  <c r="I22" i="144"/>
  <c r="I23" i="144"/>
  <c r="I24" i="144"/>
  <c r="I25" i="144"/>
  <c r="I26" i="144"/>
  <c r="I27" i="144"/>
  <c r="I28" i="144"/>
  <c r="I29" i="144"/>
  <c r="I30" i="144"/>
  <c r="I31" i="144"/>
  <c r="I32" i="144"/>
  <c r="I33" i="144"/>
  <c r="I34" i="144"/>
  <c r="I35" i="144"/>
  <c r="I36" i="144"/>
  <c r="I38" i="144"/>
  <c r="I39" i="144"/>
  <c r="I40" i="144"/>
  <c r="I41" i="144"/>
  <c r="I42" i="144"/>
  <c r="I44" i="144"/>
  <c r="I45" i="144"/>
  <c r="I46" i="144"/>
  <c r="I45" i="146"/>
  <c r="E58" i="150" l="1"/>
  <c r="D58" i="150"/>
  <c r="C58" i="150"/>
  <c r="E52" i="150"/>
  <c r="D52" i="150"/>
  <c r="C52" i="150"/>
  <c r="E47" i="150"/>
  <c r="D47" i="150"/>
  <c r="C47" i="150"/>
  <c r="C46" i="150"/>
  <c r="E41" i="150"/>
  <c r="D41" i="150"/>
  <c r="C41" i="150"/>
  <c r="E36" i="150"/>
  <c r="D36" i="150"/>
  <c r="C36" i="150"/>
  <c r="C35" i="150"/>
  <c r="E30" i="150"/>
  <c r="D30" i="150"/>
  <c r="C30" i="150"/>
  <c r="D19" i="150"/>
  <c r="E19" i="150"/>
  <c r="D25" i="150"/>
  <c r="D14" i="150" s="1"/>
  <c r="E25" i="150"/>
  <c r="C25" i="150"/>
  <c r="C19" i="150"/>
  <c r="E14" i="150" l="1"/>
  <c r="E8" i="150"/>
  <c r="F30" i="150"/>
  <c r="C8" i="150"/>
  <c r="D8" i="150"/>
  <c r="C14" i="150"/>
  <c r="F52" i="150"/>
  <c r="F58" i="150"/>
  <c r="F25" i="150"/>
  <c r="F19" i="150"/>
  <c r="F47" i="150"/>
  <c r="F41" i="150"/>
  <c r="F36" i="150"/>
  <c r="H48" i="141"/>
  <c r="I48" i="141"/>
  <c r="H48" i="142"/>
  <c r="I48" i="142"/>
  <c r="H48" i="144"/>
  <c r="I48" i="144"/>
  <c r="H48" i="133"/>
  <c r="I48" i="133"/>
  <c r="F8" i="150" l="1"/>
  <c r="F14" i="150"/>
  <c r="F7" i="146"/>
  <c r="E7" i="146"/>
  <c r="D7" i="146"/>
  <c r="G45" i="146"/>
  <c r="H45" i="146" s="1"/>
  <c r="G46" i="144"/>
  <c r="H46" i="144" s="1"/>
  <c r="G46" i="142"/>
  <c r="H46" i="142" s="1"/>
  <c r="G46" i="141"/>
  <c r="H46" i="141" s="1"/>
  <c r="G46" i="133"/>
  <c r="H46" i="133" s="1"/>
  <c r="E23" i="150"/>
  <c r="F18" i="141"/>
  <c r="E34" i="150" s="1"/>
  <c r="E18" i="141"/>
  <c r="F18" i="142"/>
  <c r="E45" i="150" s="1"/>
  <c r="E18" i="142"/>
  <c r="F18" i="144"/>
  <c r="E18" i="144"/>
  <c r="F8" i="133"/>
  <c r="E20" i="150" s="1"/>
  <c r="E8" i="133"/>
  <c r="F8" i="141"/>
  <c r="E8" i="141"/>
  <c r="F8" i="142"/>
  <c r="E8" i="142"/>
  <c r="F8" i="144"/>
  <c r="E8" i="144"/>
  <c r="D8" i="133"/>
  <c r="D8" i="141"/>
  <c r="D8" i="142"/>
  <c r="D8" i="144"/>
  <c r="F44" i="146"/>
  <c r="E44" i="146"/>
  <c r="D44" i="146"/>
  <c r="F43" i="146"/>
  <c r="E43" i="146"/>
  <c r="D43" i="146"/>
  <c r="F41" i="146"/>
  <c r="E41" i="146"/>
  <c r="D41" i="146"/>
  <c r="F40" i="146"/>
  <c r="E40" i="146"/>
  <c r="D40" i="146"/>
  <c r="F39" i="146"/>
  <c r="E39" i="146"/>
  <c r="D39" i="146"/>
  <c r="F38" i="146"/>
  <c r="E38" i="146"/>
  <c r="D38" i="146"/>
  <c r="F37" i="146"/>
  <c r="E37" i="146"/>
  <c r="D37" i="146"/>
  <c r="F36" i="146"/>
  <c r="E36" i="146"/>
  <c r="D36" i="146"/>
  <c r="F35" i="146"/>
  <c r="E35" i="146"/>
  <c r="D35" i="146"/>
  <c r="F34" i="146"/>
  <c r="E34" i="146"/>
  <c r="D34" i="146"/>
  <c r="F33" i="146"/>
  <c r="E33" i="146"/>
  <c r="D33" i="146"/>
  <c r="F32" i="146"/>
  <c r="E32" i="146"/>
  <c r="D32" i="146"/>
  <c r="F31" i="146"/>
  <c r="E31" i="146"/>
  <c r="D31" i="146"/>
  <c r="F30" i="146"/>
  <c r="E30" i="146"/>
  <c r="D30" i="146"/>
  <c r="F29" i="146"/>
  <c r="E29" i="146"/>
  <c r="D29" i="146"/>
  <c r="F28" i="146"/>
  <c r="E28" i="146"/>
  <c r="D28" i="146"/>
  <c r="F27" i="146"/>
  <c r="E27" i="146"/>
  <c r="D27" i="146"/>
  <c r="F26" i="146"/>
  <c r="E26" i="146"/>
  <c r="D26" i="146"/>
  <c r="F25" i="146"/>
  <c r="E25" i="146"/>
  <c r="D25" i="146"/>
  <c r="F24" i="146"/>
  <c r="E24" i="146"/>
  <c r="D24" i="146"/>
  <c r="F23" i="146"/>
  <c r="E23" i="146"/>
  <c r="D23" i="146"/>
  <c r="F22" i="146"/>
  <c r="E22" i="146"/>
  <c r="D22" i="146"/>
  <c r="F21" i="146"/>
  <c r="E21" i="146"/>
  <c r="D21" i="146"/>
  <c r="F20" i="146"/>
  <c r="E20" i="146"/>
  <c r="D20" i="146"/>
  <c r="F19" i="146"/>
  <c r="E19" i="146"/>
  <c r="D19" i="146"/>
  <c r="F15" i="146"/>
  <c r="E15" i="146"/>
  <c r="D15" i="146"/>
  <c r="F14" i="146"/>
  <c r="E14" i="146"/>
  <c r="D14" i="146"/>
  <c r="F13" i="146"/>
  <c r="E13" i="146"/>
  <c r="D13" i="146"/>
  <c r="F12" i="146"/>
  <c r="E12" i="146"/>
  <c r="D12" i="146"/>
  <c r="F11" i="146"/>
  <c r="E11" i="146"/>
  <c r="D11" i="146"/>
  <c r="F10" i="146"/>
  <c r="E10" i="146"/>
  <c r="D10" i="146"/>
  <c r="F9" i="146"/>
  <c r="E9" i="146"/>
  <c r="D18" i="141"/>
  <c r="D18" i="142"/>
  <c r="D18" i="144"/>
  <c r="I13" i="146" l="1"/>
  <c r="I10" i="146"/>
  <c r="I12" i="146"/>
  <c r="I14" i="146"/>
  <c r="I19" i="146"/>
  <c r="I23" i="146"/>
  <c r="I27" i="146"/>
  <c r="I31" i="146"/>
  <c r="I35" i="146"/>
  <c r="I39" i="146"/>
  <c r="I41" i="146"/>
  <c r="I44" i="146"/>
  <c r="I8" i="133"/>
  <c r="I21" i="146"/>
  <c r="I20" i="146"/>
  <c r="G7" i="146"/>
  <c r="I15" i="146"/>
  <c r="I22" i="146"/>
  <c r="I29" i="146"/>
  <c r="I33" i="146"/>
  <c r="I37" i="146"/>
  <c r="I9" i="146"/>
  <c r="I25" i="146"/>
  <c r="I11" i="146"/>
  <c r="E21" i="150"/>
  <c r="C31" i="150"/>
  <c r="C32" i="150" s="1"/>
  <c r="D31" i="150"/>
  <c r="D32" i="150" s="1"/>
  <c r="I8" i="141"/>
  <c r="D56" i="150"/>
  <c r="I18" i="144"/>
  <c r="D23" i="150"/>
  <c r="I18" i="133"/>
  <c r="C56" i="150"/>
  <c r="C45" i="150"/>
  <c r="C44" i="150" s="1"/>
  <c r="D53" i="150"/>
  <c r="I8" i="144"/>
  <c r="D45" i="150"/>
  <c r="I18" i="142"/>
  <c r="C34" i="150"/>
  <c r="C33" i="150" s="1"/>
  <c r="C23" i="150"/>
  <c r="C53" i="150"/>
  <c r="C54" i="150" s="1"/>
  <c r="D42" i="150"/>
  <c r="D43" i="150" s="1"/>
  <c r="I8" i="142"/>
  <c r="E16" i="144"/>
  <c r="D34" i="150"/>
  <c r="I18" i="141"/>
  <c r="I24" i="146"/>
  <c r="I26" i="146"/>
  <c r="I28" i="146"/>
  <c r="I30" i="146"/>
  <c r="I32" i="146"/>
  <c r="I34" i="146"/>
  <c r="I36" i="146"/>
  <c r="I38" i="146"/>
  <c r="I40" i="146"/>
  <c r="I43" i="146"/>
  <c r="C42" i="150"/>
  <c r="C43" i="150" s="1"/>
  <c r="E16" i="142"/>
  <c r="E16" i="133"/>
  <c r="D20" i="150"/>
  <c r="E16" i="141"/>
  <c r="D16" i="142"/>
  <c r="F16" i="133"/>
  <c r="D16" i="144"/>
  <c r="E18" i="146"/>
  <c r="E56" i="150"/>
  <c r="E12" i="150" s="1"/>
  <c r="F16" i="144"/>
  <c r="E53" i="150"/>
  <c r="E54" i="150" s="1"/>
  <c r="F16" i="142"/>
  <c r="E42" i="150"/>
  <c r="E43" i="150" s="1"/>
  <c r="F16" i="141"/>
  <c r="E31" i="150"/>
  <c r="D16" i="141"/>
  <c r="D16" i="133"/>
  <c r="C20" i="150"/>
  <c r="E8" i="146"/>
  <c r="F18" i="146"/>
  <c r="F8" i="146"/>
  <c r="F16" i="146" s="1"/>
  <c r="I7" i="141"/>
  <c r="I7" i="142"/>
  <c r="I7" i="144"/>
  <c r="I7" i="133"/>
  <c r="F34" i="150" l="1"/>
  <c r="E9" i="150"/>
  <c r="I16" i="142"/>
  <c r="I18" i="146"/>
  <c r="I8" i="146"/>
  <c r="I16" i="141"/>
  <c r="D12" i="150"/>
  <c r="C9" i="150"/>
  <c r="C12" i="150"/>
  <c r="D9" i="150"/>
  <c r="D21" i="150"/>
  <c r="F23" i="150"/>
  <c r="D54" i="150"/>
  <c r="I16" i="144"/>
  <c r="F45" i="150"/>
  <c r="E16" i="146"/>
  <c r="I16" i="146" s="1"/>
  <c r="I16" i="133"/>
  <c r="F56" i="150"/>
  <c r="F42" i="150"/>
  <c r="F53" i="150"/>
  <c r="F43" i="150"/>
  <c r="E32" i="150"/>
  <c r="E10" i="150" s="1"/>
  <c r="F31" i="150"/>
  <c r="C48" i="150"/>
  <c r="C37" i="150"/>
  <c r="F20" i="150"/>
  <c r="C21" i="150"/>
  <c r="C10" i="150" s="1"/>
  <c r="D43" i="144"/>
  <c r="F9" i="150" l="1"/>
  <c r="F12" i="150"/>
  <c r="D10" i="150"/>
  <c r="F54" i="150"/>
  <c r="C57" i="150"/>
  <c r="C55" i="150" s="1"/>
  <c r="F32" i="150"/>
  <c r="F21" i="150"/>
  <c r="D43" i="133"/>
  <c r="F10" i="150" l="1"/>
  <c r="C24" i="150"/>
  <c r="C13" i="150" s="1"/>
  <c r="C22" i="150"/>
  <c r="C11" i="150" s="1"/>
  <c r="C59" i="150"/>
  <c r="G33" i="146"/>
  <c r="H33" i="146" s="1"/>
  <c r="C26" i="150" l="1"/>
  <c r="C15" i="150" s="1"/>
  <c r="G43" i="146"/>
  <c r="H43" i="146" s="1"/>
  <c r="G44" i="146"/>
  <c r="H44" i="146" s="1"/>
  <c r="G45" i="144" l="1"/>
  <c r="H45" i="144" s="1"/>
  <c r="G44" i="144"/>
  <c r="H44" i="144" s="1"/>
  <c r="F43" i="144"/>
  <c r="E43" i="144"/>
  <c r="G45" i="142"/>
  <c r="H45" i="142" s="1"/>
  <c r="G44" i="142"/>
  <c r="H44" i="142" s="1"/>
  <c r="F43" i="142"/>
  <c r="E43" i="142"/>
  <c r="G45" i="141"/>
  <c r="H45" i="141" s="1"/>
  <c r="G44" i="141"/>
  <c r="H44" i="141" s="1"/>
  <c r="F43" i="141"/>
  <c r="E43" i="141"/>
  <c r="G44" i="133"/>
  <c r="H44" i="133" s="1"/>
  <c r="G45" i="133"/>
  <c r="H45" i="133" s="1"/>
  <c r="F43" i="133"/>
  <c r="E43" i="133"/>
  <c r="I43" i="144" l="1"/>
  <c r="I43" i="142"/>
  <c r="I43" i="133"/>
  <c r="I43" i="141"/>
  <c r="D46" i="150"/>
  <c r="E17" i="142"/>
  <c r="E46" i="150"/>
  <c r="E44" i="150" s="1"/>
  <c r="E48" i="150" s="1"/>
  <c r="F17" i="142"/>
  <c r="F47" i="142" s="1"/>
  <c r="E17" i="133"/>
  <c r="D24" i="150"/>
  <c r="F17" i="133"/>
  <c r="F47" i="133" s="1"/>
  <c r="E24" i="150"/>
  <c r="D57" i="150"/>
  <c r="E17" i="144"/>
  <c r="E57" i="150"/>
  <c r="E55" i="150" s="1"/>
  <c r="E59" i="150" s="1"/>
  <c r="F17" i="144"/>
  <c r="F47" i="144" s="1"/>
  <c r="D35" i="150"/>
  <c r="E17" i="141"/>
  <c r="E35" i="150"/>
  <c r="E33" i="150" s="1"/>
  <c r="E37" i="150" s="1"/>
  <c r="F17" i="141"/>
  <c r="F47" i="141" s="1"/>
  <c r="G43" i="144"/>
  <c r="H43" i="144" s="1"/>
  <c r="G43" i="142"/>
  <c r="H43" i="142" s="1"/>
  <c r="G43" i="133"/>
  <c r="H43" i="133" s="1"/>
  <c r="G43" i="141"/>
  <c r="H43" i="141" s="1"/>
  <c r="D13" i="150" l="1"/>
  <c r="E13" i="150"/>
  <c r="E47" i="144"/>
  <c r="I47" i="144" s="1"/>
  <c r="I17" i="144"/>
  <c r="E47" i="142"/>
  <c r="I47" i="142" s="1"/>
  <c r="I17" i="142"/>
  <c r="E47" i="141"/>
  <c r="I47" i="141" s="1"/>
  <c r="I17" i="141"/>
  <c r="E47" i="133"/>
  <c r="I47" i="133" s="1"/>
  <c r="I17" i="133"/>
  <c r="D55" i="150"/>
  <c r="F57" i="150"/>
  <c r="E22" i="150"/>
  <c r="E11" i="150" s="1"/>
  <c r="D22" i="150"/>
  <c r="F24" i="150"/>
  <c r="F35" i="150"/>
  <c r="D33" i="150"/>
  <c r="F46" i="150"/>
  <c r="D44" i="150"/>
  <c r="F13" i="150" l="1"/>
  <c r="D11" i="150"/>
  <c r="D48" i="150"/>
  <c r="F48" i="150" s="1"/>
  <c r="F44" i="150"/>
  <c r="D37" i="150"/>
  <c r="F37" i="150" s="1"/>
  <c r="F33" i="150"/>
  <c r="D26" i="150"/>
  <c r="F22" i="150"/>
  <c r="E26" i="150"/>
  <c r="E15" i="150" s="1"/>
  <c r="D59" i="150"/>
  <c r="F59" i="150" s="1"/>
  <c r="F55" i="150"/>
  <c r="D17" i="141"/>
  <c r="G32" i="146"/>
  <c r="H32" i="146" s="1"/>
  <c r="G32" i="144"/>
  <c r="H32" i="144" s="1"/>
  <c r="G32" i="142"/>
  <c r="H32" i="142" s="1"/>
  <c r="G32" i="141"/>
  <c r="H32" i="141" s="1"/>
  <c r="G31" i="133"/>
  <c r="H31" i="133" s="1"/>
  <c r="F11" i="150" l="1"/>
  <c r="D15" i="150"/>
  <c r="D47" i="141"/>
  <c r="F26" i="150"/>
  <c r="F15" i="150" s="1"/>
  <c r="G11" i="133"/>
  <c r="H11" i="133" s="1"/>
  <c r="G9" i="133"/>
  <c r="H9" i="133" s="1"/>
  <c r="D9" i="146" l="1"/>
  <c r="D8" i="146" l="1"/>
  <c r="D18" i="146"/>
  <c r="D16" i="146" l="1"/>
  <c r="D42" i="146"/>
  <c r="D17" i="146" l="1"/>
  <c r="D46" i="146" l="1"/>
  <c r="D17" i="133"/>
  <c r="D47" i="133" l="1"/>
  <c r="G15" i="133"/>
  <c r="H15" i="133" s="1"/>
  <c r="G14" i="133"/>
  <c r="H14" i="133" s="1"/>
  <c r="G13" i="133"/>
  <c r="H13" i="133" s="1"/>
  <c r="G12" i="133"/>
  <c r="H12" i="133" s="1"/>
  <c r="G10" i="133"/>
  <c r="H10" i="133" s="1"/>
  <c r="G8" i="133" l="1"/>
  <c r="H8" i="133" s="1"/>
  <c r="G41" i="144"/>
  <c r="H41" i="144" s="1"/>
  <c r="G40" i="144"/>
  <c r="H40" i="144" s="1"/>
  <c r="G39" i="144"/>
  <c r="H39" i="144" s="1"/>
  <c r="G38" i="144"/>
  <c r="H38" i="144" s="1"/>
  <c r="G36" i="144"/>
  <c r="H36" i="144" s="1"/>
  <c r="G35" i="144"/>
  <c r="H35" i="144" s="1"/>
  <c r="G34" i="144"/>
  <c r="H34" i="144" s="1"/>
  <c r="G33" i="144"/>
  <c r="H33" i="144" s="1"/>
  <c r="G31" i="144"/>
  <c r="H31" i="144" s="1"/>
  <c r="G30" i="144"/>
  <c r="H30" i="144" s="1"/>
  <c r="G29" i="144"/>
  <c r="H29" i="144" s="1"/>
  <c r="G28" i="144"/>
  <c r="H28" i="144" s="1"/>
  <c r="G27" i="144"/>
  <c r="H27" i="144" s="1"/>
  <c r="G26" i="144"/>
  <c r="H26" i="144" s="1"/>
  <c r="G25" i="144"/>
  <c r="H25" i="144" s="1"/>
  <c r="G24" i="144"/>
  <c r="H24" i="144" s="1"/>
  <c r="G42" i="144"/>
  <c r="H42" i="144" s="1"/>
  <c r="G22" i="144"/>
  <c r="H22" i="144" s="1"/>
  <c r="G21" i="144"/>
  <c r="H21" i="144" s="1"/>
  <c r="G20" i="144"/>
  <c r="H20" i="144" s="1"/>
  <c r="G23" i="144"/>
  <c r="H23" i="144" s="1"/>
  <c r="G19" i="144"/>
  <c r="H19" i="144" s="1"/>
  <c r="G15" i="144"/>
  <c r="H15" i="144" s="1"/>
  <c r="G14" i="144"/>
  <c r="H14" i="144" s="1"/>
  <c r="G13" i="144"/>
  <c r="H13" i="144" s="1"/>
  <c r="G12" i="144"/>
  <c r="H12" i="144" s="1"/>
  <c r="G11" i="144"/>
  <c r="H11" i="144" s="1"/>
  <c r="G10" i="144"/>
  <c r="H10" i="144" s="1"/>
  <c r="G9" i="144"/>
  <c r="H9" i="144" s="1"/>
  <c r="G15" i="142"/>
  <c r="H15" i="142" s="1"/>
  <c r="G14" i="142"/>
  <c r="H14" i="142" s="1"/>
  <c r="G13" i="142"/>
  <c r="H13" i="142" s="1"/>
  <c r="G12" i="142"/>
  <c r="H12" i="142" s="1"/>
  <c r="G11" i="142"/>
  <c r="H11" i="142" s="1"/>
  <c r="G10" i="142"/>
  <c r="H10" i="142" s="1"/>
  <c r="G9" i="142"/>
  <c r="H9" i="142" s="1"/>
  <c r="G41" i="141"/>
  <c r="H41" i="141" s="1"/>
  <c r="G40" i="141"/>
  <c r="H40" i="141" s="1"/>
  <c r="G39" i="141"/>
  <c r="H39" i="141" s="1"/>
  <c r="G38" i="141"/>
  <c r="H38" i="141" s="1"/>
  <c r="G36" i="141"/>
  <c r="H36" i="141" s="1"/>
  <c r="G35" i="141"/>
  <c r="H35" i="141" s="1"/>
  <c r="G34" i="141"/>
  <c r="H34" i="141" s="1"/>
  <c r="G33" i="141"/>
  <c r="H33" i="141" s="1"/>
  <c r="G31" i="141"/>
  <c r="H31" i="141" s="1"/>
  <c r="G30" i="141"/>
  <c r="H30" i="141" s="1"/>
  <c r="G29" i="141"/>
  <c r="H29" i="141" s="1"/>
  <c r="G28" i="141"/>
  <c r="H28" i="141" s="1"/>
  <c r="G27" i="141"/>
  <c r="H27" i="141" s="1"/>
  <c r="G26" i="141"/>
  <c r="H26" i="141" s="1"/>
  <c r="G25" i="141"/>
  <c r="H25" i="141" s="1"/>
  <c r="G24" i="141"/>
  <c r="H24" i="141" s="1"/>
  <c r="G42" i="141"/>
  <c r="H42" i="141" s="1"/>
  <c r="G22" i="141"/>
  <c r="H22" i="141" s="1"/>
  <c r="G21" i="141"/>
  <c r="H21" i="141" s="1"/>
  <c r="G20" i="141"/>
  <c r="H20" i="141" s="1"/>
  <c r="G23" i="141"/>
  <c r="H23" i="141" s="1"/>
  <c r="G19" i="141"/>
  <c r="G40" i="133"/>
  <c r="H40" i="133" s="1"/>
  <c r="G39" i="133"/>
  <c r="H39" i="133" s="1"/>
  <c r="G38" i="133"/>
  <c r="H38" i="133" s="1"/>
  <c r="G36" i="133"/>
  <c r="H36" i="133" s="1"/>
  <c r="G35" i="133"/>
  <c r="H35" i="133" s="1"/>
  <c r="G34" i="133"/>
  <c r="H34" i="133" s="1"/>
  <c r="G33" i="133"/>
  <c r="H33" i="133" s="1"/>
  <c r="G32" i="133"/>
  <c r="H32" i="133" s="1"/>
  <c r="G30" i="133"/>
  <c r="H30" i="133" s="1"/>
  <c r="G29" i="133"/>
  <c r="H29" i="133" s="1"/>
  <c r="G28" i="133"/>
  <c r="H28" i="133" s="1"/>
  <c r="G27" i="133"/>
  <c r="H27" i="133" s="1"/>
  <c r="G26" i="133"/>
  <c r="H26" i="133" s="1"/>
  <c r="G25" i="133"/>
  <c r="H25" i="133" s="1"/>
  <c r="G24" i="133"/>
  <c r="G42" i="133"/>
  <c r="H42" i="133" s="1"/>
  <c r="G41" i="133"/>
  <c r="H41" i="133" s="1"/>
  <c r="G22" i="133"/>
  <c r="H22" i="133" s="1"/>
  <c r="G21" i="133"/>
  <c r="H21" i="133" s="1"/>
  <c r="G20" i="133"/>
  <c r="H20" i="133" s="1"/>
  <c r="G23" i="133"/>
  <c r="H23" i="133" s="1"/>
  <c r="G19" i="133"/>
  <c r="H19" i="133" s="1"/>
  <c r="H24" i="133" l="1"/>
  <c r="G18" i="133"/>
  <c r="G18" i="141"/>
  <c r="H19" i="141"/>
  <c r="G8" i="142"/>
  <c r="H8" i="142" s="1"/>
  <c r="G18" i="144"/>
  <c r="G8" i="144"/>
  <c r="H8" i="144" s="1"/>
  <c r="G17" i="144" l="1"/>
  <c r="G47" i="144" s="1"/>
  <c r="H18" i="144"/>
  <c r="G17" i="133"/>
  <c r="H18" i="133"/>
  <c r="G17" i="141"/>
  <c r="H18" i="141"/>
  <c r="I7" i="146"/>
  <c r="F42" i="146"/>
  <c r="F17" i="146" s="1"/>
  <c r="F46" i="146" s="1"/>
  <c r="E42" i="146"/>
  <c r="G47" i="141" l="1"/>
  <c r="H47" i="141" s="1"/>
  <c r="H17" i="141"/>
  <c r="E17" i="146"/>
  <c r="I42" i="146"/>
  <c r="G47" i="133"/>
  <c r="H47" i="133" s="1"/>
  <c r="H17" i="133"/>
  <c r="G9" i="146"/>
  <c r="H9" i="146" s="1"/>
  <c r="G19" i="142"/>
  <c r="H19" i="142" s="1"/>
  <c r="G23" i="142"/>
  <c r="H23" i="142" s="1"/>
  <c r="G20" i="142"/>
  <c r="H20" i="142" s="1"/>
  <c r="G21" i="142"/>
  <c r="H21" i="142" s="1"/>
  <c r="G22" i="142"/>
  <c r="H22" i="142" s="1"/>
  <c r="G42" i="142"/>
  <c r="H42" i="142" s="1"/>
  <c r="G24" i="142"/>
  <c r="H24" i="142" s="1"/>
  <c r="G25" i="142"/>
  <c r="H25" i="142" s="1"/>
  <c r="G26" i="142"/>
  <c r="H26" i="142" s="1"/>
  <c r="G27" i="142"/>
  <c r="H27" i="142" s="1"/>
  <c r="G28" i="142"/>
  <c r="H28" i="142" s="1"/>
  <c r="G29" i="142"/>
  <c r="H29" i="142" s="1"/>
  <c r="G30" i="142"/>
  <c r="H30" i="142" s="1"/>
  <c r="G31" i="142"/>
  <c r="H31" i="142" s="1"/>
  <c r="G33" i="142"/>
  <c r="H33" i="142" s="1"/>
  <c r="G34" i="142"/>
  <c r="H34" i="142" s="1"/>
  <c r="G35" i="142"/>
  <c r="H35" i="142" s="1"/>
  <c r="G36" i="142"/>
  <c r="H36" i="142" s="1"/>
  <c r="G38" i="142"/>
  <c r="H38" i="142" s="1"/>
  <c r="G39" i="142"/>
  <c r="H39" i="142" s="1"/>
  <c r="G40" i="142"/>
  <c r="H40" i="142" s="1"/>
  <c r="G41" i="142"/>
  <c r="H41" i="142" s="1"/>
  <c r="E46" i="146" l="1"/>
  <c r="I17" i="146"/>
  <c r="G18" i="142"/>
  <c r="G17" i="142" l="1"/>
  <c r="G47" i="142" s="1"/>
  <c r="H18" i="142"/>
  <c r="I46" i="146"/>
  <c r="G41" i="146"/>
  <c r="H41" i="146" s="1"/>
  <c r="G9" i="141" l="1"/>
  <c r="H9" i="141" s="1"/>
  <c r="G10" i="141" l="1"/>
  <c r="H10" i="141" s="1"/>
  <c r="G7" i="144" l="1"/>
  <c r="H7" i="144" l="1"/>
  <c r="G16" i="144"/>
  <c r="H16" i="144" s="1"/>
  <c r="G10" i="146"/>
  <c r="H10" i="146" s="1"/>
  <c r="D17" i="144"/>
  <c r="G11" i="141"/>
  <c r="H11" i="141" s="1"/>
  <c r="G12" i="141"/>
  <c r="H12" i="141" s="1"/>
  <c r="G13" i="141"/>
  <c r="H13" i="141" s="1"/>
  <c r="G15" i="141"/>
  <c r="H15" i="141" s="1"/>
  <c r="G14" i="141"/>
  <c r="H14" i="141" s="1"/>
  <c r="G7" i="133"/>
  <c r="G7" i="141"/>
  <c r="H7" i="141" s="1"/>
  <c r="G7" i="142"/>
  <c r="D47" i="144" l="1"/>
  <c r="H47" i="144" s="1"/>
  <c r="H17" i="144"/>
  <c r="H7" i="142"/>
  <c r="G16" i="142"/>
  <c r="H16" i="142" s="1"/>
  <c r="G8" i="141"/>
  <c r="H8" i="141" s="1"/>
  <c r="H7" i="133"/>
  <c r="G16" i="133"/>
  <c r="H16" i="133" s="1"/>
  <c r="D17" i="142"/>
  <c r="G35" i="146"/>
  <c r="H35" i="146" s="1"/>
  <c r="H7" i="146"/>
  <c r="G31" i="146"/>
  <c r="H31" i="146" s="1"/>
  <c r="G30" i="146"/>
  <c r="H30" i="146" s="1"/>
  <c r="G29" i="146"/>
  <c r="H29" i="146" s="1"/>
  <c r="G28" i="146"/>
  <c r="H28" i="146" s="1"/>
  <c r="G27" i="146"/>
  <c r="H27" i="146" s="1"/>
  <c r="G26" i="146"/>
  <c r="H26" i="146" s="1"/>
  <c r="G25" i="146"/>
  <c r="H25" i="146" s="1"/>
  <c r="G24" i="146"/>
  <c r="H24" i="146" s="1"/>
  <c r="G22" i="146"/>
  <c r="H22" i="146" s="1"/>
  <c r="G21" i="146"/>
  <c r="H21" i="146" s="1"/>
  <c r="G20" i="146"/>
  <c r="H20" i="146" s="1"/>
  <c r="G42" i="146"/>
  <c r="H42" i="146" s="1"/>
  <c r="G36" i="146"/>
  <c r="H36" i="146" s="1"/>
  <c r="G14" i="146"/>
  <c r="H14" i="146" s="1"/>
  <c r="G15" i="146"/>
  <c r="H15" i="146" s="1"/>
  <c r="G13" i="146"/>
  <c r="H13" i="146" s="1"/>
  <c r="G12" i="146"/>
  <c r="H12" i="146" s="1"/>
  <c r="G39" i="146"/>
  <c r="H39" i="146" s="1"/>
  <c r="G38" i="146"/>
  <c r="H38" i="146" s="1"/>
  <c r="G34" i="146"/>
  <c r="H34" i="146" s="1"/>
  <c r="G19" i="146"/>
  <c r="H19" i="146" s="1"/>
  <c r="G23" i="146"/>
  <c r="H23" i="146" s="1"/>
  <c r="G37" i="146"/>
  <c r="H37" i="146" s="1"/>
  <c r="G40" i="146"/>
  <c r="H40" i="146" s="1"/>
  <c r="G11" i="146"/>
  <c r="H11" i="146" s="1"/>
  <c r="D47" i="142" l="1"/>
  <c r="H47" i="142" s="1"/>
  <c r="H17" i="142"/>
  <c r="G16" i="141"/>
  <c r="H16" i="141" s="1"/>
  <c r="G18" i="146"/>
  <c r="G8" i="146"/>
  <c r="G17" i="146" l="1"/>
  <c r="H18" i="146"/>
  <c r="G16" i="146"/>
  <c r="H16" i="146" s="1"/>
  <c r="H8" i="146"/>
  <c r="G46" i="146" l="1"/>
  <c r="H46" i="146" s="1"/>
  <c r="H17" i="146"/>
</calcChain>
</file>

<file path=xl/sharedStrings.xml><?xml version="1.0" encoding="utf-8"?>
<sst xmlns="http://schemas.openxmlformats.org/spreadsheetml/2006/main" count="413" uniqueCount="84">
  <si>
    <t>Lp.</t>
  </si>
  <si>
    <t>Wyszczególnienie</t>
  </si>
  <si>
    <t>I</t>
  </si>
  <si>
    <t>Stan środków pieniężnych na początek roku</t>
  </si>
  <si>
    <t>II</t>
  </si>
  <si>
    <t>Dochody ogółem (wg źródeł)</t>
  </si>
  <si>
    <t>Suma bilansowa ( I + II )</t>
  </si>
  <si>
    <t>III</t>
  </si>
  <si>
    <t>Wydatki ogółem (wg źródeł)</t>
  </si>
  <si>
    <t>Bieżące</t>
  </si>
  <si>
    <t>Inwestycyjne</t>
  </si>
  <si>
    <t>IV</t>
  </si>
  <si>
    <t>Stan środków pieniężnych na koniec roku</t>
  </si>
  <si>
    <t>Suma bilansowa ( III + IV )</t>
  </si>
  <si>
    <t xml:space="preserve">Zmniejszenia </t>
  </si>
  <si>
    <t>Zwiększenia</t>
  </si>
  <si>
    <t>0830</t>
  </si>
  <si>
    <t>0750</t>
  </si>
  <si>
    <t xml:space="preserve">Wpływy z usług </t>
  </si>
  <si>
    <t xml:space="preserve">Zakup materiałów i wyposażenia </t>
  </si>
  <si>
    <t xml:space="preserve">Zakup środków żywności </t>
  </si>
  <si>
    <t>Podatek od towarów i usług (VAT)</t>
  </si>
  <si>
    <t>0920</t>
  </si>
  <si>
    <t>Pozostałe odsetki</t>
  </si>
  <si>
    <t>0970</t>
  </si>
  <si>
    <t>Wpływy różnych dochodów</t>
  </si>
  <si>
    <t>Zakup energii</t>
  </si>
  <si>
    <t>Zakup usług pozostałych</t>
  </si>
  <si>
    <t>Podróże służbowe krajowe</t>
  </si>
  <si>
    <t>Różne opłaty i składki</t>
  </si>
  <si>
    <t>Podatek od nieruchomości</t>
  </si>
  <si>
    <t>Podróże służbowe zagraniczne</t>
  </si>
  <si>
    <t>0960</t>
  </si>
  <si>
    <t xml:space="preserve">Plan po zmianach                           </t>
  </si>
  <si>
    <t>Rachunki dochodów szkół podstawowych</t>
  </si>
  <si>
    <t>Rachunki dochodów przedszkoli publicznych</t>
  </si>
  <si>
    <t>Rachunki dochodów przedszkoli specjalnych</t>
  </si>
  <si>
    <t>Rachunki dochodów liceów ogólnokształcących</t>
  </si>
  <si>
    <t>Koszty postępowania sądowego i prokuratorskiego</t>
  </si>
  <si>
    <t>0690</t>
  </si>
  <si>
    <t>Wpływy z różnych opłat</t>
  </si>
  <si>
    <t>Wpływy z opłat za korzystanie z wyżywienia w jednostkach realizujących zadania z zakresu wychowania przedszkolnego</t>
  </si>
  <si>
    <t>Zakup środków dydaktycznych i książek</t>
  </si>
  <si>
    <t>0670</t>
  </si>
  <si>
    <t>Opłaty na rzecz budżetów jednostek samorządu terytorialnego</t>
  </si>
  <si>
    <t>Nagrody konkursowe</t>
  </si>
  <si>
    <t>Rozdział 80101</t>
  </si>
  <si>
    <t>Rozdział 80104</t>
  </si>
  <si>
    <t>Rozdział 80105</t>
  </si>
  <si>
    <t>Rozdział 80120</t>
  </si>
  <si>
    <t>Dział 801</t>
  </si>
  <si>
    <t>Plany &gt;0</t>
  </si>
  <si>
    <t>Tylko zmiany</t>
  </si>
  <si>
    <t>Wpływy z otrzymanych spadków, zapisów i darowizn w postaci pieniężnej</t>
  </si>
  <si>
    <t>DZIELNICA URSYNÓW</t>
  </si>
  <si>
    <t>[zł]</t>
  </si>
  <si>
    <t>80101 SZKOŁY PODSTAWOWE</t>
  </si>
  <si>
    <t>Plan</t>
  </si>
  <si>
    <t>Zmniejszenia</t>
  </si>
  <si>
    <t>Plan po zmianach</t>
  </si>
  <si>
    <t>80104 PRZEDSZKOLA</t>
  </si>
  <si>
    <t>80105 PRZEDSZKOLA SPECJALNE</t>
  </si>
  <si>
    <t>80120 LICEA OGÓLNOKSZTAŁCĄCE</t>
  </si>
  <si>
    <t>OŚWIATA I WYCHOWANIE ZBIORCZO</t>
  </si>
  <si>
    <t>Zmiany planu dochodów gromadzonych na wydzielonych rachunkach jednostek budżetowych prowadzących działalność określoną w ustawie Prawo oświatowe i wydatków nimi finansowanych</t>
  </si>
  <si>
    <t>Zestawienie zbiorcze</t>
  </si>
  <si>
    <t>Wpływy z najmu i dzierżawy składników majątkowych Skarbu Państwa, jednostek samorządu terytorialnego lub innych jednostek zaliczanych do sektora finansów publicznych oraz innych umów o podobnym charakterze</t>
  </si>
  <si>
    <t>Wpłaty na PPK finansowane przez podmiot zatrudniający</t>
  </si>
  <si>
    <t>Wydatki inwestycyjne jednostek budżetowych</t>
  </si>
  <si>
    <t>Wydatki na zakupy inwestycyjne jednostek budżetowych</t>
  </si>
  <si>
    <t>Wydatki osobowe niezaliczone do wynagrodzeń</t>
  </si>
  <si>
    <t>Składki na ubezpieczenia społeczne</t>
  </si>
  <si>
    <t>Składki na Fundusz Pracy oraz Fundusz Solidarnościowy</t>
  </si>
  <si>
    <t>Wynagrodzenia bezosobowe</t>
  </si>
  <si>
    <t>Zakup usług remontowych</t>
  </si>
  <si>
    <t>Zakup usług zdrowotnych</t>
  </si>
  <si>
    <t>Opłaty z tytułu zakupu usług telekomunikacyjnych</t>
  </si>
  <si>
    <t>Zakup usług obejmujących wykonanie ekspertyz, analiz i opinii</t>
  </si>
  <si>
    <t>Szkolenia pracowników niebędących członkami korpusu służby cywilnej</t>
  </si>
  <si>
    <t xml:space="preserve">Plan na dzień 16.01.2025 r.          </t>
  </si>
  <si>
    <t>Zmiany w planie dochodów gromadzonych na wydzielonych rachunkach jednostek budżetowych prowadzących działalność określoną 
w ustawie o systemie oświaty i wydatków nimi finansowanych - rok 2025</t>
  </si>
  <si>
    <t xml:space="preserve">Plan na dzień 29.01.2025 r.          </t>
  </si>
  <si>
    <t>Opłaty na rzecz budżetu państwa</t>
  </si>
  <si>
    <t xml:space="preserve">Załącznik nr 1 do Uchwały nr                 /2025
Zarządu Dzielnicy Ursynów m.st. Warszawy
z         kwietnia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</si>
</sst>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rgb="FFD9D9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DC1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8E3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2" fillId="0" borderId="0"/>
    <xf numFmtId="0" fontId="7" fillId="3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4" fillId="0" borderId="0"/>
    <xf numFmtId="0" fontId="17" fillId="0" borderId="0"/>
  </cellStyleXfs>
  <cellXfs count="153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5" fillId="0" borderId="10" xfId="0" applyFont="1" applyBorder="1" applyAlignment="1">
      <alignment vertical="distributed" wrapText="1"/>
    </xf>
    <xf numFmtId="0" fontId="15" fillId="0" borderId="10" xfId="0" applyFont="1" applyBorder="1" applyAlignment="1">
      <alignment vertical="distributed"/>
    </xf>
    <xf numFmtId="0" fontId="11" fillId="0" borderId="0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3" fontId="6" fillId="0" borderId="22" xfId="4" applyNumberFormat="1" applyFont="1" applyFill="1" applyBorder="1" applyAlignment="1" applyProtection="1">
      <alignment horizontal="center" vertical="center"/>
      <protection locked="0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10" applyFont="1" applyAlignment="1">
      <alignment vertical="center" wrapText="1"/>
    </xf>
    <xf numFmtId="0" fontId="22" fillId="6" borderId="1" xfId="10" applyFont="1" applyFill="1" applyBorder="1" applyAlignment="1">
      <alignment horizontal="center" vertical="center" wrapText="1"/>
    </xf>
    <xf numFmtId="0" fontId="22" fillId="6" borderId="1" xfId="10" applyFont="1" applyFill="1" applyBorder="1" applyAlignment="1">
      <alignment vertical="center" wrapText="1"/>
    </xf>
    <xf numFmtId="3" fontId="22" fillId="6" borderId="1" xfId="10" applyNumberFormat="1" applyFont="1" applyFill="1" applyBorder="1" applyAlignment="1">
      <alignment horizontal="right"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0" fillId="0" borderId="0" xfId="10" applyFont="1" applyAlignment="1">
      <alignment vertical="center" wrapText="1"/>
    </xf>
    <xf numFmtId="3" fontId="23" fillId="7" borderId="1" xfId="10" applyNumberFormat="1" applyFont="1" applyFill="1" applyBorder="1" applyAlignment="1">
      <alignment horizontal="right" vertical="center" wrapText="1"/>
    </xf>
    <xf numFmtId="0" fontId="19" fillId="0" borderId="0" xfId="10" applyFont="1" applyAlignment="1">
      <alignment vertical="center" wrapText="1"/>
    </xf>
    <xf numFmtId="0" fontId="20" fillId="0" borderId="0" xfId="10" applyFont="1" applyAlignment="1">
      <alignment horizontal="centerContinuous" vertical="center" wrapText="1"/>
    </xf>
    <xf numFmtId="0" fontId="24" fillId="0" borderId="0" xfId="10" applyFont="1" applyAlignment="1">
      <alignment vertical="center" wrapText="1"/>
    </xf>
    <xf numFmtId="0" fontId="24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Continuous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left" vertical="center"/>
    </xf>
    <xf numFmtId="3" fontId="11" fillId="9" borderId="2" xfId="0" applyNumberFormat="1" applyFont="1" applyFill="1" applyBorder="1" applyAlignment="1">
      <alignment horizontal="right" vertical="center"/>
    </xf>
    <xf numFmtId="3" fontId="11" fillId="9" borderId="11" xfId="0" applyNumberFormat="1" applyFont="1" applyFill="1" applyBorder="1" applyAlignment="1">
      <alignment horizontal="right" vertical="center"/>
    </xf>
    <xf numFmtId="3" fontId="11" fillId="9" borderId="12" xfId="0" applyNumberFormat="1" applyFont="1" applyFill="1" applyBorder="1" applyAlignment="1">
      <alignment horizontal="right" vertical="center"/>
    </xf>
    <xf numFmtId="3" fontId="12" fillId="9" borderId="9" xfId="1" applyNumberFormat="1" applyFont="1" applyFill="1" applyBorder="1" applyAlignment="1" applyProtection="1">
      <alignment horizontal="right" vertical="center"/>
      <protection locked="0"/>
    </xf>
    <xf numFmtId="3" fontId="11" fillId="9" borderId="9" xfId="1" applyNumberFormat="1" applyFont="1" applyFill="1" applyBorder="1" applyAlignment="1" applyProtection="1">
      <alignment horizontal="right" vertical="center"/>
      <protection locked="0"/>
    </xf>
    <xf numFmtId="0" fontId="11" fillId="9" borderId="4" xfId="0" applyFont="1" applyFill="1" applyBorder="1" applyAlignment="1">
      <alignment horizontal="left" vertical="center"/>
    </xf>
    <xf numFmtId="3" fontId="11" fillId="9" borderId="8" xfId="0" applyNumberFormat="1" applyFont="1" applyFill="1" applyBorder="1" applyAlignment="1" applyProtection="1">
      <alignment horizontal="right" vertical="center"/>
      <protection locked="0"/>
    </xf>
    <xf numFmtId="3" fontId="11" fillId="9" borderId="13" xfId="0" applyNumberFormat="1" applyFont="1" applyFill="1" applyBorder="1" applyAlignment="1" applyProtection="1">
      <alignment horizontal="right" vertical="center"/>
      <protection locked="0"/>
    </xf>
    <xf numFmtId="3" fontId="11" fillId="9" borderId="14" xfId="0" applyNumberFormat="1" applyFont="1" applyFill="1" applyBorder="1" applyAlignment="1" applyProtection="1">
      <alignment horizontal="right" vertical="center"/>
      <protection locked="0"/>
    </xf>
    <xf numFmtId="3" fontId="11" fillId="9" borderId="9" xfId="0" applyNumberFormat="1" applyFont="1" applyFill="1" applyBorder="1" applyAlignment="1" applyProtection="1">
      <alignment horizontal="right" vertical="center"/>
      <protection locked="0"/>
    </xf>
    <xf numFmtId="0" fontId="11" fillId="9" borderId="7" xfId="0" applyFont="1" applyFill="1" applyBorder="1" applyAlignment="1">
      <alignment horizontal="left" vertical="center"/>
    </xf>
    <xf numFmtId="3" fontId="11" fillId="9" borderId="6" xfId="0" applyNumberFormat="1" applyFont="1" applyFill="1" applyBorder="1" applyAlignment="1" applyProtection="1">
      <alignment horizontal="right" vertical="center"/>
      <protection locked="0"/>
    </xf>
    <xf numFmtId="3" fontId="11" fillId="9" borderId="15" xfId="0" applyNumberFormat="1" applyFont="1" applyFill="1" applyBorder="1" applyAlignment="1" applyProtection="1">
      <alignment horizontal="right" vertical="center"/>
      <protection locked="0"/>
    </xf>
    <xf numFmtId="3" fontId="11" fillId="9" borderId="16" xfId="0" applyNumberFormat="1" applyFont="1" applyFill="1" applyBorder="1" applyAlignment="1" applyProtection="1">
      <alignment horizontal="right" vertical="center"/>
      <protection locked="0"/>
    </xf>
    <xf numFmtId="3" fontId="12" fillId="9" borderId="5" xfId="1" applyNumberFormat="1" applyFont="1" applyFill="1" applyBorder="1" applyAlignment="1" applyProtection="1">
      <alignment horizontal="right" vertical="center"/>
      <protection locked="0"/>
    </xf>
    <xf numFmtId="3" fontId="11" fillId="9" borderId="6" xfId="1" applyNumberFormat="1" applyFont="1" applyFill="1" applyBorder="1" applyAlignment="1" applyProtection="1">
      <alignment horizontal="right" vertical="center"/>
      <protection locked="0"/>
    </xf>
    <xf numFmtId="3" fontId="11" fillId="10" borderId="19" xfId="0" applyNumberFormat="1" applyFont="1" applyFill="1" applyBorder="1" applyAlignment="1" applyProtection="1">
      <alignment horizontal="right" vertical="center"/>
      <protection locked="0"/>
    </xf>
    <xf numFmtId="3" fontId="11" fillId="10" borderId="20" xfId="0" applyNumberFormat="1" applyFont="1" applyFill="1" applyBorder="1" applyAlignment="1" applyProtection="1">
      <alignment horizontal="right" vertical="center"/>
      <protection locked="0"/>
    </xf>
    <xf numFmtId="3" fontId="11" fillId="10" borderId="21" xfId="0" applyNumberFormat="1" applyFont="1" applyFill="1" applyBorder="1" applyAlignment="1" applyProtection="1">
      <alignment horizontal="right" vertical="center"/>
      <protection locked="0"/>
    </xf>
    <xf numFmtId="3" fontId="11" fillId="10" borderId="18" xfId="1" applyNumberFormat="1" applyFont="1" applyFill="1" applyBorder="1" applyAlignment="1">
      <alignment horizontal="right" vertical="center"/>
    </xf>
    <xf numFmtId="3" fontId="11" fillId="10" borderId="18" xfId="0" applyNumberFormat="1" applyFont="1" applyFill="1" applyBorder="1" applyAlignment="1" applyProtection="1">
      <alignment horizontal="right" vertical="center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left" vertical="center" wrapText="1"/>
    </xf>
    <xf numFmtId="3" fontId="11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11" borderId="11" xfId="0" applyNumberFormat="1" applyFont="1" applyFill="1" applyBorder="1" applyAlignment="1" applyProtection="1">
      <alignment horizontal="right" vertical="center"/>
      <protection locked="0"/>
    </xf>
    <xf numFmtId="3" fontId="11" fillId="11" borderId="12" xfId="0" applyNumberFormat="1" applyFont="1" applyFill="1" applyBorder="1" applyAlignment="1" applyProtection="1">
      <alignment horizontal="right" vertical="center"/>
      <protection locked="0"/>
    </xf>
    <xf numFmtId="3" fontId="11" fillId="11" borderId="1" xfId="1" applyNumberFormat="1" applyFont="1" applyFill="1" applyBorder="1" applyAlignment="1" applyProtection="1">
      <alignment horizontal="right" vertical="center"/>
      <protection locked="0"/>
    </xf>
    <xf numFmtId="3" fontId="11" fillId="11" borderId="2" xfId="0" applyNumberFormat="1" applyFont="1" applyFill="1" applyBorder="1" applyAlignment="1">
      <alignment horizontal="right" vertical="center"/>
    </xf>
    <xf numFmtId="3" fontId="11" fillId="11" borderId="11" xfId="0" applyNumberFormat="1" applyFont="1" applyFill="1" applyBorder="1" applyAlignment="1">
      <alignment horizontal="right" vertical="center"/>
    </xf>
    <xf numFmtId="3" fontId="11" fillId="11" borderId="12" xfId="0" applyNumberFormat="1" applyFont="1" applyFill="1" applyBorder="1" applyAlignment="1">
      <alignment horizontal="right" vertical="center"/>
    </xf>
    <xf numFmtId="3" fontId="11" fillId="11" borderId="2" xfId="1" applyNumberFormat="1" applyFont="1" applyFill="1" applyBorder="1" applyAlignment="1" applyProtection="1">
      <alignment horizontal="right" vertical="center"/>
      <protection locked="0"/>
    </xf>
    <xf numFmtId="3" fontId="11" fillId="11" borderId="11" xfId="1" applyNumberFormat="1" applyFont="1" applyFill="1" applyBorder="1" applyAlignment="1" applyProtection="1">
      <alignment horizontal="right" vertical="center"/>
      <protection locked="0"/>
    </xf>
    <xf numFmtId="3" fontId="11" fillId="11" borderId="12" xfId="1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Continuous" vertical="center"/>
    </xf>
    <xf numFmtId="0" fontId="11" fillId="8" borderId="1" xfId="0" applyFont="1" applyFill="1" applyBorder="1" applyAlignment="1">
      <alignment horizontal="centerContinuous" vertical="center"/>
    </xf>
    <xf numFmtId="0" fontId="11" fillId="0" borderId="0" xfId="0" applyFont="1" applyAlignment="1" applyProtection="1">
      <alignment horizontal="centerContinuous" vertical="center" wrapText="1"/>
      <protection locked="0"/>
    </xf>
    <xf numFmtId="0" fontId="13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1" fillId="10" borderId="18" xfId="0" applyFont="1" applyFill="1" applyBorder="1" applyAlignment="1">
      <alignment horizontal="centerContinuous" vertical="center"/>
    </xf>
    <xf numFmtId="0" fontId="11" fillId="10" borderId="17" xfId="0" applyFont="1" applyFill="1" applyBorder="1" applyAlignment="1">
      <alignment horizontal="centerContinuous" vertical="center"/>
    </xf>
    <xf numFmtId="0" fontId="23" fillId="7" borderId="1" xfId="10" applyFont="1" applyFill="1" applyBorder="1" applyAlignment="1">
      <alignment horizontal="centerContinuous" vertical="center" wrapText="1"/>
    </xf>
    <xf numFmtId="0" fontId="16" fillId="4" borderId="0" xfId="0" applyFont="1" applyFill="1" applyAlignment="1">
      <alignment horizontal="center" vertical="center" wrapText="1"/>
    </xf>
    <xf numFmtId="3" fontId="19" fillId="0" borderId="0" xfId="10" applyNumberFormat="1" applyFont="1" applyAlignment="1">
      <alignment vertical="center" wrapText="1"/>
    </xf>
    <xf numFmtId="0" fontId="12" fillId="0" borderId="25" xfId="0" quotePrefix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3" fontId="12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0" borderId="25" xfId="1" applyNumberFormat="1" applyFont="1" applyBorder="1" applyAlignment="1" applyProtection="1">
      <alignment horizontal="right" vertical="center"/>
      <protection locked="0"/>
    </xf>
    <xf numFmtId="0" fontId="12" fillId="0" borderId="30" xfId="0" quotePrefix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3" fontId="12" fillId="0" borderId="30" xfId="1" applyNumberFormat="1" applyFont="1" applyBorder="1" applyAlignment="1" applyProtection="1">
      <alignment horizontal="right" vertical="center"/>
      <protection locked="0"/>
    </xf>
    <xf numFmtId="49" fontId="12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1" xfId="0" applyNumberFormat="1" applyFont="1" applyBorder="1" applyAlignment="1">
      <alignment horizontal="left" vertical="center" wrapText="1"/>
    </xf>
    <xf numFmtId="49" fontId="12" fillId="0" borderId="31" xfId="2" applyNumberFormat="1" applyFont="1" applyBorder="1" applyAlignment="1">
      <alignment horizontal="left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3" fontId="12" fillId="0" borderId="38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12" fillId="0" borderId="35" xfId="1" applyNumberFormat="1" applyFont="1" applyBorder="1" applyAlignment="1" applyProtection="1">
      <alignment horizontal="right" vertical="center"/>
      <protection locked="0"/>
    </xf>
    <xf numFmtId="1" fontId="12" fillId="0" borderId="25" xfId="0" applyNumberFormat="1" applyFont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left" vertical="center" wrapText="1"/>
    </xf>
    <xf numFmtId="3" fontId="12" fillId="0" borderId="28" xfId="0" applyNumberFormat="1" applyFont="1" applyBorder="1" applyAlignment="1" applyProtection="1">
      <alignment horizontal="right" vertical="center"/>
      <protection locked="0"/>
    </xf>
    <xf numFmtId="3" fontId="12" fillId="0" borderId="29" xfId="0" applyNumberFormat="1" applyFont="1" applyBorder="1" applyAlignment="1" applyProtection="1">
      <alignment horizontal="right" vertical="center"/>
      <protection locked="0"/>
    </xf>
    <xf numFmtId="1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left" vertical="center" wrapText="1"/>
    </xf>
    <xf numFmtId="3" fontId="12" fillId="0" borderId="33" xfId="0" applyNumberFormat="1" applyFont="1" applyBorder="1" applyAlignment="1" applyProtection="1">
      <alignment horizontal="right" vertical="center"/>
      <protection locked="0"/>
    </xf>
    <xf numFmtId="3" fontId="12" fillId="0" borderId="34" xfId="0" applyNumberFormat="1" applyFont="1" applyBorder="1" applyAlignment="1" applyProtection="1">
      <alignment horizontal="right" vertical="center"/>
      <protection locked="0"/>
    </xf>
    <xf numFmtId="1" fontId="12" fillId="0" borderId="40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left" vertical="center" wrapText="1"/>
    </xf>
    <xf numFmtId="3" fontId="12" fillId="0" borderId="42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 applyProtection="1">
      <alignment horizontal="right" vertical="center"/>
      <protection locked="0"/>
    </xf>
    <xf numFmtId="3" fontId="12" fillId="0" borderId="44" xfId="0" applyNumberFormat="1" applyFont="1" applyBorder="1" applyAlignment="1" applyProtection="1">
      <alignment horizontal="right" vertical="center"/>
      <protection locked="0"/>
    </xf>
    <xf numFmtId="3" fontId="12" fillId="0" borderId="40" xfId="1" applyNumberFormat="1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>
      <alignment horizontal="center" vertical="center"/>
    </xf>
    <xf numFmtId="49" fontId="12" fillId="0" borderId="26" xfId="2" applyNumberFormat="1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49" fontId="12" fillId="0" borderId="41" xfId="2" applyNumberFormat="1" applyFont="1" applyBorder="1" applyAlignment="1">
      <alignment horizontal="left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left" vertical="center" wrapText="1"/>
    </xf>
    <xf numFmtId="3" fontId="12" fillId="0" borderId="47" xfId="0" applyNumberFormat="1" applyFont="1" applyBorder="1" applyAlignment="1">
      <alignment horizontal="right" vertical="center"/>
    </xf>
    <xf numFmtId="3" fontId="12" fillId="0" borderId="4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5" xfId="1" applyNumberFormat="1" applyFont="1" applyBorder="1" applyAlignment="1" applyProtection="1">
      <alignment horizontal="right" vertical="center"/>
      <protection locked="0"/>
    </xf>
    <xf numFmtId="3" fontId="12" fillId="0" borderId="43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49" fontId="12" fillId="0" borderId="46" xfId="2" applyNumberFormat="1" applyFont="1" applyBorder="1" applyAlignment="1">
      <alignment horizontal="left" vertical="center" wrapText="1"/>
    </xf>
    <xf numFmtId="3" fontId="12" fillId="0" borderId="48" xfId="0" applyNumberFormat="1" applyFont="1" applyBorder="1" applyAlignment="1" applyProtection="1">
      <alignment horizontal="right" vertical="center"/>
      <protection locked="0"/>
    </xf>
    <xf numFmtId="3" fontId="12" fillId="0" borderId="49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/>
    <xf numFmtId="0" fontId="21" fillId="0" borderId="25" xfId="10" applyFont="1" applyBorder="1" applyAlignment="1">
      <alignment horizontal="center" vertical="center" wrapText="1"/>
    </xf>
    <xf numFmtId="0" fontId="21" fillId="0" borderId="25" xfId="10" applyFont="1" applyBorder="1" applyAlignment="1">
      <alignment horizontal="left" vertical="center" wrapText="1"/>
    </xf>
    <xf numFmtId="3" fontId="21" fillId="0" borderId="25" xfId="10" applyNumberFormat="1" applyFont="1" applyBorder="1" applyAlignment="1">
      <alignment horizontal="right" vertical="center" wrapText="1"/>
    </xf>
    <xf numFmtId="0" fontId="21" fillId="0" borderId="40" xfId="10" applyFont="1" applyBorder="1" applyAlignment="1">
      <alignment horizontal="center" vertical="center" wrapText="1"/>
    </xf>
    <xf numFmtId="0" fontId="21" fillId="0" borderId="40" xfId="10" applyFont="1" applyBorder="1" applyAlignment="1">
      <alignment horizontal="left" vertical="center" wrapText="1"/>
    </xf>
    <xf numFmtId="3" fontId="21" fillId="0" borderId="40" xfId="10" applyNumberFormat="1" applyFont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/>
    </xf>
    <xf numFmtId="3" fontId="12" fillId="0" borderId="42" xfId="0" applyNumberFormat="1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37" xfId="0" applyNumberFormat="1" applyFont="1" applyFill="1" applyBorder="1" applyAlignment="1">
      <alignment horizontal="right" vertical="center"/>
    </xf>
    <xf numFmtId="3" fontId="12" fillId="0" borderId="47" xfId="0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 applyProtection="1">
      <alignment horizontal="right" vertical="center"/>
      <protection locked="0"/>
    </xf>
    <xf numFmtId="3" fontId="12" fillId="0" borderId="32" xfId="1" applyNumberFormat="1" applyFont="1" applyFill="1" applyBorder="1" applyAlignment="1" applyProtection="1">
      <alignment horizontal="right" vertical="center"/>
      <protection locked="0"/>
    </xf>
    <xf numFmtId="3" fontId="12" fillId="0" borderId="42" xfId="1" applyNumberFormat="1" applyFont="1" applyFill="1" applyBorder="1" applyAlignment="1" applyProtection="1">
      <alignment horizontal="right" vertical="center"/>
      <protection locked="0"/>
    </xf>
    <xf numFmtId="3" fontId="12" fillId="0" borderId="47" xfId="1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9" fillId="0" borderId="0" xfId="10" applyFont="1" applyAlignment="1">
      <alignment horizontal="center" vertical="center" wrapText="1"/>
    </xf>
  </cellXfs>
  <cellStyles count="11">
    <cellStyle name="Normalny" xfId="0" builtinId="0"/>
    <cellStyle name="Normalny 2" xfId="4" xr:uid="{00000000-0005-0000-0000-000001000000}"/>
    <cellStyle name="Normalny 3" xfId="3" xr:uid="{00000000-0005-0000-0000-000002000000}"/>
    <cellStyle name="Normalny 4" xfId="5" xr:uid="{00000000-0005-0000-0000-000003000000}"/>
    <cellStyle name="Normalny 5" xfId="6" xr:uid="{E2F977B8-092C-469A-BE1A-E81537515D03}"/>
    <cellStyle name="Normalny 6" xfId="7" xr:uid="{82A542F2-8A1D-4B3D-96C9-E55CA7FC0F85}"/>
    <cellStyle name="Normalny 7" xfId="8" xr:uid="{C209DABE-9727-4072-B655-4D99292C4A64}"/>
    <cellStyle name="Normalny 8" xfId="9" xr:uid="{897D98C3-A556-4E0D-9422-DA05662F530E}"/>
    <cellStyle name="Normalny 9" xfId="10" xr:uid="{2D33C57A-CB0C-4343-8C9B-1F14186ACBCF}"/>
    <cellStyle name="Normalny_Zał. - B. Dochody własne Miasto_Powiat" xfId="1" xr:uid="{00000000-0005-0000-0000-000004000000}"/>
    <cellStyle name="Normalny_zał.3.1 - dochody własne" xfId="2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2" defaultPivotStyle="PivotStyleLight16"/>
  <colors>
    <mruColors>
      <color rgb="FF0066FF"/>
      <color rgb="FFCCECFF"/>
      <color rgb="FF0000FF"/>
      <color rgb="FFCCCCFF"/>
      <color rgb="FF0033CC"/>
      <color rgb="FFCC99FF"/>
      <color rgb="FF3399FF"/>
      <color rgb="FF66CCFF"/>
      <color rgb="FFE5E5FF"/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02A1-89C1-4E81-8ADA-C2B20246D266}">
  <sheetPr>
    <tabColor rgb="FF0000FF"/>
    <pageSetUpPr fitToPage="1"/>
  </sheetPr>
  <dimension ref="A1:H59"/>
  <sheetViews>
    <sheetView tabSelected="1" view="pageBreakPreview" zoomScale="110" zoomScaleNormal="110" zoomScaleSheetLayoutView="110" workbookViewId="0">
      <selection activeCell="E9" sqref="E9"/>
    </sheetView>
  </sheetViews>
  <sheetFormatPr defaultColWidth="9.140625" defaultRowHeight="15" x14ac:dyDescent="0.2"/>
  <cols>
    <col min="1" max="1" width="6.140625" style="16" customWidth="1"/>
    <col min="2" max="2" width="39.28515625" style="16" customWidth="1"/>
    <col min="3" max="6" width="11.28515625" style="16" customWidth="1"/>
    <col min="7" max="7" width="9.140625" style="16"/>
    <col min="8" max="8" width="9.85546875" style="16" bestFit="1" customWidth="1"/>
    <col min="9" max="16384" width="9.140625" style="16"/>
  </cols>
  <sheetData>
    <row r="1" spans="1:8" ht="45" customHeight="1" x14ac:dyDescent="0.2">
      <c r="C1" s="152" t="s">
        <v>83</v>
      </c>
      <c r="D1" s="152"/>
      <c r="E1" s="152"/>
      <c r="F1" s="152"/>
    </row>
    <row r="2" spans="1:8" s="23" customFormat="1" ht="30" x14ac:dyDescent="0.2">
      <c r="A2" s="27" t="s">
        <v>64</v>
      </c>
      <c r="B2" s="24"/>
      <c r="C2" s="24"/>
      <c r="D2" s="24"/>
      <c r="E2" s="24"/>
      <c r="F2" s="24"/>
    </row>
    <row r="3" spans="1:8" s="25" customFormat="1" ht="8.25" x14ac:dyDescent="0.2"/>
    <row r="4" spans="1:8" ht="15" customHeight="1" x14ac:dyDescent="0.2">
      <c r="A4" s="27" t="s">
        <v>54</v>
      </c>
      <c r="B4" s="27"/>
      <c r="C4" s="27"/>
      <c r="D4" s="27"/>
      <c r="E4" s="27"/>
      <c r="F4" s="27"/>
    </row>
    <row r="5" spans="1:8" s="25" customFormat="1" ht="8.25" x14ac:dyDescent="0.2">
      <c r="F5" s="26" t="s">
        <v>55</v>
      </c>
    </row>
    <row r="6" spans="1:8" ht="15" customHeight="1" x14ac:dyDescent="0.2">
      <c r="A6" s="27" t="s">
        <v>63</v>
      </c>
      <c r="B6" s="27"/>
      <c r="C6" s="27"/>
      <c r="D6" s="27"/>
      <c r="E6" s="27"/>
      <c r="F6" s="27"/>
    </row>
    <row r="7" spans="1:8" s="21" customFormat="1" ht="25.5" x14ac:dyDescent="0.2">
      <c r="A7" s="20" t="s">
        <v>0</v>
      </c>
      <c r="B7" s="20" t="s">
        <v>1</v>
      </c>
      <c r="C7" s="20" t="s">
        <v>57</v>
      </c>
      <c r="D7" s="20" t="s">
        <v>58</v>
      </c>
      <c r="E7" s="20" t="s">
        <v>15</v>
      </c>
      <c r="F7" s="20" t="s">
        <v>59</v>
      </c>
    </row>
    <row r="8" spans="1:8" x14ac:dyDescent="0.2">
      <c r="A8" s="17" t="s">
        <v>2</v>
      </c>
      <c r="B8" s="18" t="s">
        <v>3</v>
      </c>
      <c r="C8" s="19">
        <f>C19+C30+C41+C52</f>
        <v>0</v>
      </c>
      <c r="D8" s="19">
        <f t="shared" ref="D8:F8" si="0">D19+D30+D41+D52</f>
        <v>0</v>
      </c>
      <c r="E8" s="19">
        <f t="shared" si="0"/>
        <v>0</v>
      </c>
      <c r="F8" s="19">
        <f t="shared" si="0"/>
        <v>0</v>
      </c>
    </row>
    <row r="9" spans="1:8" x14ac:dyDescent="0.2">
      <c r="A9" s="17" t="s">
        <v>4</v>
      </c>
      <c r="B9" s="18" t="s">
        <v>5</v>
      </c>
      <c r="C9" s="19">
        <f t="shared" ref="C9:F9" si="1">C20+C31+C42+C53</f>
        <v>33665446</v>
      </c>
      <c r="D9" s="19">
        <f t="shared" si="1"/>
        <v>0</v>
      </c>
      <c r="E9" s="19">
        <f t="shared" si="1"/>
        <v>2723800</v>
      </c>
      <c r="F9" s="19">
        <f t="shared" si="1"/>
        <v>36389246</v>
      </c>
    </row>
    <row r="10" spans="1:8" s="23" customFormat="1" ht="18" customHeight="1" x14ac:dyDescent="0.2">
      <c r="A10" s="78" t="s">
        <v>6</v>
      </c>
      <c r="B10" s="78"/>
      <c r="C10" s="22">
        <f t="shared" ref="C10:F10" si="2">C21+C32+C43+C54</f>
        <v>33665446</v>
      </c>
      <c r="D10" s="22">
        <f t="shared" si="2"/>
        <v>0</v>
      </c>
      <c r="E10" s="22">
        <f t="shared" si="2"/>
        <v>2723800</v>
      </c>
      <c r="F10" s="22">
        <f t="shared" si="2"/>
        <v>36389246</v>
      </c>
    </row>
    <row r="11" spans="1:8" x14ac:dyDescent="0.2">
      <c r="A11" s="17" t="s">
        <v>7</v>
      </c>
      <c r="B11" s="18" t="s">
        <v>8</v>
      </c>
      <c r="C11" s="19">
        <f t="shared" ref="C11:F11" si="3">C22+C33+C44+C55</f>
        <v>33665446</v>
      </c>
      <c r="D11" s="19">
        <f t="shared" si="3"/>
        <v>0</v>
      </c>
      <c r="E11" s="19">
        <f t="shared" si="3"/>
        <v>2723800</v>
      </c>
      <c r="F11" s="19">
        <f t="shared" si="3"/>
        <v>36389246</v>
      </c>
    </row>
    <row r="12" spans="1:8" x14ac:dyDescent="0.2">
      <c r="A12" s="134">
        <v>1</v>
      </c>
      <c r="B12" s="135" t="s">
        <v>9</v>
      </c>
      <c r="C12" s="136">
        <f t="shared" ref="C12:F12" si="4">C23+C34+C45+C56</f>
        <v>33623684</v>
      </c>
      <c r="D12" s="136">
        <f t="shared" si="4"/>
        <v>0</v>
      </c>
      <c r="E12" s="136">
        <f t="shared" si="4"/>
        <v>2723800</v>
      </c>
      <c r="F12" s="136">
        <f t="shared" si="4"/>
        <v>36347484</v>
      </c>
    </row>
    <row r="13" spans="1:8" x14ac:dyDescent="0.2">
      <c r="A13" s="137">
        <v>2</v>
      </c>
      <c r="B13" s="138" t="s">
        <v>10</v>
      </c>
      <c r="C13" s="139">
        <f t="shared" ref="C13:F13" si="5">C24+C35+C46+C57</f>
        <v>41762</v>
      </c>
      <c r="D13" s="139">
        <f t="shared" si="5"/>
        <v>0</v>
      </c>
      <c r="E13" s="139">
        <f t="shared" si="5"/>
        <v>0</v>
      </c>
      <c r="F13" s="139">
        <f t="shared" si="5"/>
        <v>41762</v>
      </c>
    </row>
    <row r="14" spans="1:8" x14ac:dyDescent="0.2">
      <c r="A14" s="17" t="s">
        <v>11</v>
      </c>
      <c r="B14" s="18" t="s">
        <v>12</v>
      </c>
      <c r="C14" s="19">
        <f t="shared" ref="C14:F14" si="6">C25+C36+C47+C58</f>
        <v>0</v>
      </c>
      <c r="D14" s="19">
        <f t="shared" si="6"/>
        <v>0</v>
      </c>
      <c r="E14" s="19">
        <f t="shared" si="6"/>
        <v>0</v>
      </c>
      <c r="F14" s="19">
        <f t="shared" si="6"/>
        <v>0</v>
      </c>
    </row>
    <row r="15" spans="1:8" s="23" customFormat="1" ht="18" customHeight="1" x14ac:dyDescent="0.2">
      <c r="A15" s="78" t="s">
        <v>13</v>
      </c>
      <c r="B15" s="78"/>
      <c r="C15" s="22">
        <f t="shared" ref="C15:F15" si="7">C26+C37+C48+C59</f>
        <v>33665446</v>
      </c>
      <c r="D15" s="22">
        <f t="shared" si="7"/>
        <v>0</v>
      </c>
      <c r="E15" s="22">
        <f t="shared" si="7"/>
        <v>2723800</v>
      </c>
      <c r="F15" s="22">
        <f t="shared" si="7"/>
        <v>36389246</v>
      </c>
      <c r="H15" s="80"/>
    </row>
    <row r="16" spans="1:8" s="25" customFormat="1" ht="8.25" x14ac:dyDescent="0.2"/>
    <row r="17" spans="1:6" ht="15" customHeight="1" x14ac:dyDescent="0.2">
      <c r="A17" s="27" t="s">
        <v>56</v>
      </c>
      <c r="B17" s="27"/>
      <c r="C17" s="27"/>
      <c r="D17" s="27"/>
      <c r="E17" s="27"/>
      <c r="F17" s="27"/>
    </row>
    <row r="18" spans="1:6" s="21" customFormat="1" ht="25.5" x14ac:dyDescent="0.2">
      <c r="A18" s="20" t="s">
        <v>0</v>
      </c>
      <c r="B18" s="20" t="s">
        <v>1</v>
      </c>
      <c r="C18" s="20" t="s">
        <v>57</v>
      </c>
      <c r="D18" s="20" t="s">
        <v>58</v>
      </c>
      <c r="E18" s="20" t="s">
        <v>15</v>
      </c>
      <c r="F18" s="20" t="s">
        <v>59</v>
      </c>
    </row>
    <row r="19" spans="1:6" x14ac:dyDescent="0.2">
      <c r="A19" s="17" t="s">
        <v>2</v>
      </c>
      <c r="B19" s="18" t="s">
        <v>3</v>
      </c>
      <c r="C19" s="19">
        <f>'URN 80101'!D$7</f>
        <v>0</v>
      </c>
      <c r="D19" s="19">
        <f>'URN 80101'!E$7</f>
        <v>0</v>
      </c>
      <c r="E19" s="19">
        <f>'URN 80101'!F$7</f>
        <v>0</v>
      </c>
      <c r="F19" s="19">
        <f>C19-D19+E19</f>
        <v>0</v>
      </c>
    </row>
    <row r="20" spans="1:6" x14ac:dyDescent="0.2">
      <c r="A20" s="17" t="s">
        <v>4</v>
      </c>
      <c r="B20" s="18" t="s">
        <v>5</v>
      </c>
      <c r="C20" s="19">
        <f>'URN 80101'!D$8</f>
        <v>15187659</v>
      </c>
      <c r="D20" s="19">
        <f>'URN 80101'!E$8</f>
        <v>0</v>
      </c>
      <c r="E20" s="19">
        <f>'URN 80101'!F$8</f>
        <v>2579700</v>
      </c>
      <c r="F20" s="19">
        <f t="shared" ref="F20:F26" si="8">C20-D20+E20</f>
        <v>17767359</v>
      </c>
    </row>
    <row r="21" spans="1:6" s="23" customFormat="1" ht="18" customHeight="1" x14ac:dyDescent="0.2">
      <c r="A21" s="78" t="s">
        <v>6</v>
      </c>
      <c r="B21" s="78"/>
      <c r="C21" s="22">
        <f>SUM(C19:C20)</f>
        <v>15187659</v>
      </c>
      <c r="D21" s="22">
        <f t="shared" ref="D21:E21" si="9">SUM(D19:D20)</f>
        <v>0</v>
      </c>
      <c r="E21" s="22">
        <f t="shared" si="9"/>
        <v>2579700</v>
      </c>
      <c r="F21" s="22">
        <f t="shared" si="8"/>
        <v>17767359</v>
      </c>
    </row>
    <row r="22" spans="1:6" x14ac:dyDescent="0.2">
      <c r="A22" s="17" t="s">
        <v>7</v>
      </c>
      <c r="B22" s="18" t="s">
        <v>8</v>
      </c>
      <c r="C22" s="19">
        <f>C23+C24</f>
        <v>15187659</v>
      </c>
      <c r="D22" s="19">
        <f t="shared" ref="D22:E22" si="10">D23+D24</f>
        <v>0</v>
      </c>
      <c r="E22" s="19">
        <f t="shared" si="10"/>
        <v>2579700</v>
      </c>
      <c r="F22" s="19">
        <f t="shared" si="8"/>
        <v>17767359</v>
      </c>
    </row>
    <row r="23" spans="1:6" x14ac:dyDescent="0.2">
      <c r="A23" s="134">
        <v>1</v>
      </c>
      <c r="B23" s="135" t="s">
        <v>9</v>
      </c>
      <c r="C23" s="136">
        <f>'URN 80101'!D$18</f>
        <v>15175897</v>
      </c>
      <c r="D23" s="136">
        <f>'URN 80101'!E$18</f>
        <v>0</v>
      </c>
      <c r="E23" s="136">
        <f>'URN 80101'!F$18</f>
        <v>2579700</v>
      </c>
      <c r="F23" s="136">
        <f t="shared" si="8"/>
        <v>17755597</v>
      </c>
    </row>
    <row r="24" spans="1:6" x14ac:dyDescent="0.2">
      <c r="A24" s="137">
        <v>2</v>
      </c>
      <c r="B24" s="138" t="s">
        <v>10</v>
      </c>
      <c r="C24" s="139">
        <f>'URN 80101'!D$43</f>
        <v>11762</v>
      </c>
      <c r="D24" s="139">
        <f>'URN 80101'!E$43</f>
        <v>0</v>
      </c>
      <c r="E24" s="139">
        <f>'URN 80101'!F$43</f>
        <v>0</v>
      </c>
      <c r="F24" s="139">
        <f t="shared" si="8"/>
        <v>11762</v>
      </c>
    </row>
    <row r="25" spans="1:6" x14ac:dyDescent="0.2">
      <c r="A25" s="17" t="s">
        <v>11</v>
      </c>
      <c r="B25" s="18" t="s">
        <v>12</v>
      </c>
      <c r="C25" s="19">
        <f>'URN 80101'!D$46</f>
        <v>0</v>
      </c>
      <c r="D25" s="19">
        <f>'URN 80101'!E$46</f>
        <v>0</v>
      </c>
      <c r="E25" s="19">
        <f>'URN 80101'!F$46</f>
        <v>0</v>
      </c>
      <c r="F25" s="19">
        <f t="shared" si="8"/>
        <v>0</v>
      </c>
    </row>
    <row r="26" spans="1:6" s="23" customFormat="1" ht="18" customHeight="1" x14ac:dyDescent="0.2">
      <c r="A26" s="78" t="s">
        <v>13</v>
      </c>
      <c r="B26" s="78"/>
      <c r="C26" s="22">
        <f>C22+C25</f>
        <v>15187659</v>
      </c>
      <c r="D26" s="22">
        <f t="shared" ref="D26:E26" si="11">D22+D25</f>
        <v>0</v>
      </c>
      <c r="E26" s="22">
        <f t="shared" si="11"/>
        <v>2579700</v>
      </c>
      <c r="F26" s="22">
        <f t="shared" si="8"/>
        <v>17767359</v>
      </c>
    </row>
    <row r="27" spans="1:6" s="25" customFormat="1" ht="8.25" x14ac:dyDescent="0.2"/>
    <row r="28" spans="1:6" ht="15" hidden="1" customHeight="1" x14ac:dyDescent="0.2">
      <c r="A28" s="27" t="s">
        <v>60</v>
      </c>
      <c r="B28" s="27"/>
      <c r="C28" s="27"/>
      <c r="D28" s="27"/>
      <c r="E28" s="27"/>
      <c r="F28" s="27"/>
    </row>
    <row r="29" spans="1:6" s="21" customFormat="1" ht="25.5" hidden="1" x14ac:dyDescent="0.2">
      <c r="A29" s="20" t="s">
        <v>0</v>
      </c>
      <c r="B29" s="20" t="s">
        <v>1</v>
      </c>
      <c r="C29" s="20" t="s">
        <v>57</v>
      </c>
      <c r="D29" s="20" t="s">
        <v>58</v>
      </c>
      <c r="E29" s="20" t="s">
        <v>15</v>
      </c>
      <c r="F29" s="20" t="s">
        <v>59</v>
      </c>
    </row>
    <row r="30" spans="1:6" hidden="1" x14ac:dyDescent="0.2">
      <c r="A30" s="17" t="s">
        <v>2</v>
      </c>
      <c r="B30" s="18" t="s">
        <v>3</v>
      </c>
      <c r="C30" s="19">
        <f>'URN 80104'!D$7</f>
        <v>0</v>
      </c>
      <c r="D30" s="19">
        <f>'URN 80104'!E$7</f>
        <v>0</v>
      </c>
      <c r="E30" s="19">
        <f>'URN 80104'!F$7</f>
        <v>0</v>
      </c>
      <c r="F30" s="19">
        <f t="shared" ref="F30:F37" si="12">C30-D30+E30</f>
        <v>0</v>
      </c>
    </row>
    <row r="31" spans="1:6" hidden="1" x14ac:dyDescent="0.2">
      <c r="A31" s="17" t="s">
        <v>4</v>
      </c>
      <c r="B31" s="18" t="s">
        <v>5</v>
      </c>
      <c r="C31" s="19">
        <f>'URN 80104'!D$8</f>
        <v>17071687</v>
      </c>
      <c r="D31" s="19">
        <f>'URN 80104'!E$8</f>
        <v>0</v>
      </c>
      <c r="E31" s="19">
        <f>'URN 80104'!F$8</f>
        <v>0</v>
      </c>
      <c r="F31" s="19">
        <f t="shared" si="12"/>
        <v>17071687</v>
      </c>
    </row>
    <row r="32" spans="1:6" s="23" customFormat="1" ht="18" hidden="1" customHeight="1" x14ac:dyDescent="0.2">
      <c r="A32" s="78" t="s">
        <v>6</v>
      </c>
      <c r="B32" s="78"/>
      <c r="C32" s="22">
        <f>SUM(C30:C31)</f>
        <v>17071687</v>
      </c>
      <c r="D32" s="22">
        <f t="shared" ref="D32" si="13">SUM(D30:D31)</f>
        <v>0</v>
      </c>
      <c r="E32" s="22">
        <f t="shared" ref="E32" si="14">SUM(E30:E31)</f>
        <v>0</v>
      </c>
      <c r="F32" s="22">
        <f t="shared" si="12"/>
        <v>17071687</v>
      </c>
    </row>
    <row r="33" spans="1:6" hidden="1" x14ac:dyDescent="0.2">
      <c r="A33" s="17" t="s">
        <v>7</v>
      </c>
      <c r="B33" s="18" t="s">
        <v>8</v>
      </c>
      <c r="C33" s="19">
        <f>C34+C35</f>
        <v>17071687</v>
      </c>
      <c r="D33" s="19">
        <f t="shared" ref="D33" si="15">D34+D35</f>
        <v>0</v>
      </c>
      <c r="E33" s="19">
        <f t="shared" ref="E33" si="16">E34+E35</f>
        <v>0</v>
      </c>
      <c r="F33" s="19">
        <f t="shared" si="12"/>
        <v>17071687</v>
      </c>
    </row>
    <row r="34" spans="1:6" hidden="1" x14ac:dyDescent="0.2">
      <c r="A34" s="134">
        <v>1</v>
      </c>
      <c r="B34" s="135" t="s">
        <v>9</v>
      </c>
      <c r="C34" s="136">
        <f>'URN 80104'!D$18</f>
        <v>17071687</v>
      </c>
      <c r="D34" s="136">
        <f>'URN 80104'!E$18</f>
        <v>0</v>
      </c>
      <c r="E34" s="136">
        <f>'URN 80104'!F$18</f>
        <v>0</v>
      </c>
      <c r="F34" s="136">
        <f t="shared" si="12"/>
        <v>17071687</v>
      </c>
    </row>
    <row r="35" spans="1:6" hidden="1" x14ac:dyDescent="0.2">
      <c r="A35" s="137">
        <v>2</v>
      </c>
      <c r="B35" s="138" t="s">
        <v>10</v>
      </c>
      <c r="C35" s="139">
        <f>'URN 80104'!D$43</f>
        <v>0</v>
      </c>
      <c r="D35" s="139">
        <f>'URN 80104'!E$43</f>
        <v>0</v>
      </c>
      <c r="E35" s="139">
        <f>'URN 80104'!F$43</f>
        <v>0</v>
      </c>
      <c r="F35" s="139">
        <f t="shared" si="12"/>
        <v>0</v>
      </c>
    </row>
    <row r="36" spans="1:6" hidden="1" x14ac:dyDescent="0.2">
      <c r="A36" s="17" t="s">
        <v>11</v>
      </c>
      <c r="B36" s="18" t="s">
        <v>12</v>
      </c>
      <c r="C36" s="19">
        <f>'URN 80104'!D$46</f>
        <v>0</v>
      </c>
      <c r="D36" s="19">
        <f>'URN 80104'!E$46</f>
        <v>0</v>
      </c>
      <c r="E36" s="19">
        <f>'URN 80104'!F$46</f>
        <v>0</v>
      </c>
      <c r="F36" s="19">
        <f t="shared" si="12"/>
        <v>0</v>
      </c>
    </row>
    <row r="37" spans="1:6" s="23" customFormat="1" ht="18" hidden="1" customHeight="1" x14ac:dyDescent="0.2">
      <c r="A37" s="78" t="s">
        <v>13</v>
      </c>
      <c r="B37" s="78"/>
      <c r="C37" s="22">
        <f>C33+C36</f>
        <v>17071687</v>
      </c>
      <c r="D37" s="22">
        <f t="shared" ref="D37" si="17">D33+D36</f>
        <v>0</v>
      </c>
      <c r="E37" s="22">
        <f t="shared" ref="E37" si="18">E33+E36</f>
        <v>0</v>
      </c>
      <c r="F37" s="22">
        <f t="shared" si="12"/>
        <v>17071687</v>
      </c>
    </row>
    <row r="38" spans="1:6" s="25" customFormat="1" ht="8.25" hidden="1" x14ac:dyDescent="0.2"/>
    <row r="39" spans="1:6" ht="15" hidden="1" customHeight="1" x14ac:dyDescent="0.2">
      <c r="A39" s="27" t="s">
        <v>61</v>
      </c>
      <c r="B39" s="27"/>
      <c r="C39" s="27"/>
      <c r="D39" s="27"/>
      <c r="E39" s="27"/>
      <c r="F39" s="27"/>
    </row>
    <row r="40" spans="1:6" s="21" customFormat="1" ht="25.5" hidden="1" x14ac:dyDescent="0.2">
      <c r="A40" s="20" t="s">
        <v>0</v>
      </c>
      <c r="B40" s="20" t="s">
        <v>1</v>
      </c>
      <c r="C40" s="20" t="s">
        <v>57</v>
      </c>
      <c r="D40" s="20" t="s">
        <v>58</v>
      </c>
      <c r="E40" s="20" t="s">
        <v>15</v>
      </c>
      <c r="F40" s="20" t="s">
        <v>59</v>
      </c>
    </row>
    <row r="41" spans="1:6" hidden="1" x14ac:dyDescent="0.2">
      <c r="A41" s="17" t="s">
        <v>2</v>
      </c>
      <c r="B41" s="18" t="s">
        <v>3</v>
      </c>
      <c r="C41" s="19">
        <f>'URN 80105'!D$7</f>
        <v>0</v>
      </c>
      <c r="D41" s="19">
        <f>'URN 80105'!E$7</f>
        <v>0</v>
      </c>
      <c r="E41" s="19">
        <f>'URN 80105'!F$7</f>
        <v>0</v>
      </c>
      <c r="F41" s="19">
        <f t="shared" ref="F41:F48" si="19">C41-D41+E41</f>
        <v>0</v>
      </c>
    </row>
    <row r="42" spans="1:6" hidden="1" x14ac:dyDescent="0.2">
      <c r="A42" s="17" t="s">
        <v>4</v>
      </c>
      <c r="B42" s="18" t="s">
        <v>5</v>
      </c>
      <c r="C42" s="19">
        <f>'URN 80105'!D$8</f>
        <v>165000</v>
      </c>
      <c r="D42" s="19">
        <f>'URN 80105'!E$8</f>
        <v>0</v>
      </c>
      <c r="E42" s="19">
        <f>'URN 80105'!F$8</f>
        <v>0</v>
      </c>
      <c r="F42" s="19">
        <f t="shared" si="19"/>
        <v>165000</v>
      </c>
    </row>
    <row r="43" spans="1:6" s="23" customFormat="1" ht="18" hidden="1" customHeight="1" x14ac:dyDescent="0.2">
      <c r="A43" s="78" t="s">
        <v>6</v>
      </c>
      <c r="B43" s="78"/>
      <c r="C43" s="22">
        <f>SUM(C41:C42)</f>
        <v>165000</v>
      </c>
      <c r="D43" s="22">
        <f t="shared" ref="D43" si="20">SUM(D41:D42)</f>
        <v>0</v>
      </c>
      <c r="E43" s="22">
        <f t="shared" ref="E43" si="21">SUM(E41:E42)</f>
        <v>0</v>
      </c>
      <c r="F43" s="22">
        <f t="shared" si="19"/>
        <v>165000</v>
      </c>
    </row>
    <row r="44" spans="1:6" hidden="1" x14ac:dyDescent="0.2">
      <c r="A44" s="17" t="s">
        <v>7</v>
      </c>
      <c r="B44" s="18" t="s">
        <v>8</v>
      </c>
      <c r="C44" s="19">
        <f>C45+C46</f>
        <v>165000</v>
      </c>
      <c r="D44" s="19">
        <f t="shared" ref="D44" si="22">D45+D46</f>
        <v>0</v>
      </c>
      <c r="E44" s="19">
        <f t="shared" ref="E44" si="23">E45+E46</f>
        <v>0</v>
      </c>
      <c r="F44" s="19">
        <f t="shared" si="19"/>
        <v>165000</v>
      </c>
    </row>
    <row r="45" spans="1:6" hidden="1" x14ac:dyDescent="0.2">
      <c r="A45" s="134">
        <v>1</v>
      </c>
      <c r="B45" s="135" t="s">
        <v>9</v>
      </c>
      <c r="C45" s="136">
        <f>'URN 80105'!D$18</f>
        <v>165000</v>
      </c>
      <c r="D45" s="136">
        <f>'URN 80105'!E$18</f>
        <v>0</v>
      </c>
      <c r="E45" s="136">
        <f>'URN 80105'!F$18</f>
        <v>0</v>
      </c>
      <c r="F45" s="136">
        <f t="shared" si="19"/>
        <v>165000</v>
      </c>
    </row>
    <row r="46" spans="1:6" hidden="1" x14ac:dyDescent="0.2">
      <c r="A46" s="137">
        <v>2</v>
      </c>
      <c r="B46" s="138" t="s">
        <v>10</v>
      </c>
      <c r="C46" s="139">
        <f>'URN 80105'!D$43</f>
        <v>0</v>
      </c>
      <c r="D46" s="139">
        <f>'URN 80105'!E$43</f>
        <v>0</v>
      </c>
      <c r="E46" s="139">
        <f>'URN 80105'!F$43</f>
        <v>0</v>
      </c>
      <c r="F46" s="139">
        <f t="shared" si="19"/>
        <v>0</v>
      </c>
    </row>
    <row r="47" spans="1:6" hidden="1" x14ac:dyDescent="0.2">
      <c r="A47" s="17" t="s">
        <v>11</v>
      </c>
      <c r="B47" s="18" t="s">
        <v>12</v>
      </c>
      <c r="C47" s="19">
        <f>'URN 80105'!D$46</f>
        <v>0</v>
      </c>
      <c r="D47" s="19">
        <f>'URN 80105'!E$46</f>
        <v>0</v>
      </c>
      <c r="E47" s="19">
        <f>'URN 80105'!F$46</f>
        <v>0</v>
      </c>
      <c r="F47" s="19">
        <f t="shared" si="19"/>
        <v>0</v>
      </c>
    </row>
    <row r="48" spans="1:6" s="23" customFormat="1" ht="18" hidden="1" customHeight="1" x14ac:dyDescent="0.2">
      <c r="A48" s="78" t="s">
        <v>13</v>
      </c>
      <c r="B48" s="78"/>
      <c r="C48" s="22">
        <f>C44+C47</f>
        <v>165000</v>
      </c>
      <c r="D48" s="22">
        <f t="shared" ref="D48" si="24">D44+D47</f>
        <v>0</v>
      </c>
      <c r="E48" s="22">
        <f t="shared" ref="E48" si="25">E44+E47</f>
        <v>0</v>
      </c>
      <c r="F48" s="22">
        <f t="shared" si="19"/>
        <v>165000</v>
      </c>
    </row>
    <row r="49" spans="1:6" s="25" customFormat="1" ht="8.25" hidden="1" x14ac:dyDescent="0.2"/>
    <row r="50" spans="1:6" ht="15" customHeight="1" x14ac:dyDescent="0.2">
      <c r="A50" s="27" t="s">
        <v>62</v>
      </c>
      <c r="B50" s="27"/>
      <c r="C50" s="27"/>
      <c r="D50" s="27"/>
      <c r="E50" s="27"/>
      <c r="F50" s="27"/>
    </row>
    <row r="51" spans="1:6" s="21" customFormat="1" ht="25.5" x14ac:dyDescent="0.2">
      <c r="A51" s="20" t="s">
        <v>0</v>
      </c>
      <c r="B51" s="20" t="s">
        <v>1</v>
      </c>
      <c r="C51" s="20" t="s">
        <v>57</v>
      </c>
      <c r="D51" s="20" t="s">
        <v>58</v>
      </c>
      <c r="E51" s="20" t="s">
        <v>15</v>
      </c>
      <c r="F51" s="20" t="s">
        <v>59</v>
      </c>
    </row>
    <row r="52" spans="1:6" x14ac:dyDescent="0.2">
      <c r="A52" s="17" t="s">
        <v>2</v>
      </c>
      <c r="B52" s="18" t="s">
        <v>3</v>
      </c>
      <c r="C52" s="19">
        <f>'URN 80120'!D$7</f>
        <v>0</v>
      </c>
      <c r="D52" s="19">
        <f>'URN 80120'!E$7</f>
        <v>0</v>
      </c>
      <c r="E52" s="19">
        <f>'URN 80120'!F$7</f>
        <v>0</v>
      </c>
      <c r="F52" s="19">
        <f t="shared" ref="F52:F59" si="26">C52-D52+E52</f>
        <v>0</v>
      </c>
    </row>
    <row r="53" spans="1:6" x14ac:dyDescent="0.2">
      <c r="A53" s="17" t="s">
        <v>4</v>
      </c>
      <c r="B53" s="18" t="s">
        <v>5</v>
      </c>
      <c r="C53" s="19">
        <f>'URN 80120'!D$8</f>
        <v>1241100</v>
      </c>
      <c r="D53" s="19">
        <f>'URN 80120'!E$8</f>
        <v>0</v>
      </c>
      <c r="E53" s="19">
        <f>'URN 80120'!F$8</f>
        <v>144100</v>
      </c>
      <c r="F53" s="19">
        <f t="shared" si="26"/>
        <v>1385200</v>
      </c>
    </row>
    <row r="54" spans="1:6" s="23" customFormat="1" ht="18" customHeight="1" x14ac:dyDescent="0.2">
      <c r="A54" s="78" t="s">
        <v>6</v>
      </c>
      <c r="B54" s="78"/>
      <c r="C54" s="22">
        <f>SUM(C52:C53)</f>
        <v>1241100</v>
      </c>
      <c r="D54" s="22">
        <f t="shared" ref="D54" si="27">SUM(D52:D53)</f>
        <v>0</v>
      </c>
      <c r="E54" s="22">
        <f t="shared" ref="E54" si="28">SUM(E52:E53)</f>
        <v>144100</v>
      </c>
      <c r="F54" s="22">
        <f t="shared" si="26"/>
        <v>1385200</v>
      </c>
    </row>
    <row r="55" spans="1:6" x14ac:dyDescent="0.2">
      <c r="A55" s="17" t="s">
        <v>7</v>
      </c>
      <c r="B55" s="18" t="s">
        <v>8</v>
      </c>
      <c r="C55" s="19">
        <f>C56+C57</f>
        <v>1241100</v>
      </c>
      <c r="D55" s="19">
        <f t="shared" ref="D55" si="29">D56+D57</f>
        <v>0</v>
      </c>
      <c r="E55" s="19">
        <f t="shared" ref="E55" si="30">E56+E57</f>
        <v>144100</v>
      </c>
      <c r="F55" s="19">
        <f t="shared" si="26"/>
        <v>1385200</v>
      </c>
    </row>
    <row r="56" spans="1:6" x14ac:dyDescent="0.2">
      <c r="A56" s="134">
        <v>1</v>
      </c>
      <c r="B56" s="135" t="s">
        <v>9</v>
      </c>
      <c r="C56" s="136">
        <f>'URN 80120'!D$18</f>
        <v>1211100</v>
      </c>
      <c r="D56" s="136">
        <f>'URN 80120'!E$18</f>
        <v>0</v>
      </c>
      <c r="E56" s="136">
        <f>'URN 80120'!F$18</f>
        <v>144100</v>
      </c>
      <c r="F56" s="136">
        <f t="shared" si="26"/>
        <v>1355200</v>
      </c>
    </row>
    <row r="57" spans="1:6" x14ac:dyDescent="0.2">
      <c r="A57" s="137">
        <v>2</v>
      </c>
      <c r="B57" s="138" t="s">
        <v>10</v>
      </c>
      <c r="C57" s="139">
        <f>'URN 80120'!D$43</f>
        <v>30000</v>
      </c>
      <c r="D57" s="139">
        <f>'URN 80120'!E$43</f>
        <v>0</v>
      </c>
      <c r="E57" s="139">
        <f>'URN 80120'!F$43</f>
        <v>0</v>
      </c>
      <c r="F57" s="139">
        <f t="shared" si="26"/>
        <v>30000</v>
      </c>
    </row>
    <row r="58" spans="1:6" x14ac:dyDescent="0.2">
      <c r="A58" s="17" t="s">
        <v>11</v>
      </c>
      <c r="B58" s="18" t="s">
        <v>12</v>
      </c>
      <c r="C58" s="19">
        <f>'URN 80120'!D$46</f>
        <v>0</v>
      </c>
      <c r="D58" s="19">
        <f>'URN 80120'!E$46</f>
        <v>0</v>
      </c>
      <c r="E58" s="19">
        <f>'URN 80120'!F$46</f>
        <v>0</v>
      </c>
      <c r="F58" s="19">
        <f t="shared" si="26"/>
        <v>0</v>
      </c>
    </row>
    <row r="59" spans="1:6" s="23" customFormat="1" ht="18" customHeight="1" x14ac:dyDescent="0.2">
      <c r="A59" s="78" t="s">
        <v>13</v>
      </c>
      <c r="B59" s="78"/>
      <c r="C59" s="22">
        <f>C55+C58</f>
        <v>1241100</v>
      </c>
      <c r="D59" s="22">
        <f t="shared" ref="D59" si="31">D55+D58</f>
        <v>0</v>
      </c>
      <c r="E59" s="22">
        <f t="shared" ref="E59" si="32">E55+E58</f>
        <v>144100</v>
      </c>
      <c r="F59" s="22">
        <f t="shared" si="26"/>
        <v>1385200</v>
      </c>
    </row>
  </sheetData>
  <mergeCells count="1">
    <mergeCell ref="C1:F1"/>
  </mergeCells>
  <conditionalFormatting sqref="D12:E13">
    <cfRule type="cellIs" dxfId="9" priority="5" operator="equal">
      <formula>0</formula>
    </cfRule>
  </conditionalFormatting>
  <conditionalFormatting sqref="D23:E24">
    <cfRule type="cellIs" dxfId="8" priority="4" operator="equal">
      <formula>0</formula>
    </cfRule>
  </conditionalFormatting>
  <conditionalFormatting sqref="D34:E35">
    <cfRule type="cellIs" dxfId="7" priority="3" operator="equal">
      <formula>0</formula>
    </cfRule>
  </conditionalFormatting>
  <conditionalFormatting sqref="D45:E46">
    <cfRule type="cellIs" dxfId="6" priority="2" operator="equal">
      <formula>0</formula>
    </cfRule>
  </conditionalFormatting>
  <conditionalFormatting sqref="D56:E57">
    <cfRule type="cellIs" dxfId="5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CCECFF"/>
  </sheetPr>
  <dimension ref="A1:I46"/>
  <sheetViews>
    <sheetView view="pageBreakPreview" topLeftCell="A36" zoomScaleNormal="100" zoomScaleSheetLayoutView="100" workbookViewId="0">
      <selection activeCell="C6" sqref="C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A1" s="133"/>
      <c r="B1" s="133"/>
      <c r="C1" s="133"/>
      <c r="D1" s="133"/>
      <c r="E1" s="133"/>
      <c r="F1" s="133"/>
      <c r="G1" s="133"/>
    </row>
    <row r="2" spans="1:9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9" ht="15" customHeight="1" x14ac:dyDescent="0.25">
      <c r="A3" s="74" t="s">
        <v>65</v>
      </c>
      <c r="B3" s="74"/>
      <c r="C3" s="74"/>
      <c r="D3" s="74"/>
      <c r="E3" s="74"/>
      <c r="F3" s="74"/>
      <c r="G3" s="74"/>
    </row>
    <row r="4" spans="1:9" s="12" customFormat="1" x14ac:dyDescent="0.25">
      <c r="A4" s="11" t="s">
        <v>50</v>
      </c>
      <c r="B4" s="13"/>
      <c r="C4" s="13"/>
      <c r="D4" s="13"/>
      <c r="E4" s="13"/>
      <c r="F4" s="13"/>
      <c r="G4" s="13"/>
    </row>
    <row r="5" spans="1:9" s="5" customFormat="1" ht="6.95" customHeight="1" x14ac:dyDescent="0.25">
      <c r="C5" s="6"/>
      <c r="D5" s="7"/>
      <c r="E5" s="8"/>
      <c r="F5" s="9"/>
      <c r="G5" s="9"/>
    </row>
    <row r="6" spans="1:9" s="2" customFormat="1" ht="30" customHeight="1" x14ac:dyDescent="0.2">
      <c r="A6" s="72" t="s">
        <v>0</v>
      </c>
      <c r="B6" s="72"/>
      <c r="C6" s="28" t="s">
        <v>1</v>
      </c>
      <c r="D6" s="29" t="s">
        <v>79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</row>
    <row r="7" spans="1:9" s="2" customFormat="1" x14ac:dyDescent="0.2">
      <c r="A7" s="71" t="s">
        <v>2</v>
      </c>
      <c r="B7" s="71"/>
      <c r="C7" s="33" t="s">
        <v>3</v>
      </c>
      <c r="D7" s="34">
        <f>+'URN 80101'!D7+'URN 80104'!D7+'URN 80105'!D7+'URN 80120'!D7</f>
        <v>0</v>
      </c>
      <c r="E7" s="35">
        <f>+'URN 80101'!E7+'URN 80104'!E7+'URN 80105'!E7+'URN 80120'!E7</f>
        <v>0</v>
      </c>
      <c r="F7" s="36">
        <f>+'URN 80101'!F7+'URN 80104'!F7+'URN 80105'!F7+'URN 80120'!F7</f>
        <v>0</v>
      </c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</row>
    <row r="8" spans="1:9" s="2" customFormat="1" x14ac:dyDescent="0.2">
      <c r="A8" s="71" t="s">
        <v>4</v>
      </c>
      <c r="B8" s="71"/>
      <c r="C8" s="33" t="s">
        <v>5</v>
      </c>
      <c r="D8" s="34">
        <f>SUM(D9:D15)</f>
        <v>33665446</v>
      </c>
      <c r="E8" s="35">
        <f t="shared" ref="E8:G8" si="0">SUM(E9:E15)</f>
        <v>0</v>
      </c>
      <c r="F8" s="36">
        <f t="shared" si="0"/>
        <v>2723800</v>
      </c>
      <c r="G8" s="38">
        <f t="shared" si="0"/>
        <v>36389246</v>
      </c>
      <c r="H8" s="14" t="str">
        <f t="shared" ref="H8:H46" si="1">IF(OR(NOT(A8=""),D8+E8+F8+G8&gt;0),"tak","nie")</f>
        <v>tak</v>
      </c>
      <c r="I8" s="15" t="str">
        <f t="shared" ref="I8:I46" si="2">IF(OR(NOT(A8=""),E8&gt;0,F8&gt;0),"tak","nie")</f>
        <v>tak</v>
      </c>
    </row>
    <row r="9" spans="1:9" s="2" customFormat="1" ht="30" x14ac:dyDescent="0.2">
      <c r="A9" s="4"/>
      <c r="B9" s="81" t="s">
        <v>43</v>
      </c>
      <c r="C9" s="82" t="s">
        <v>41</v>
      </c>
      <c r="D9" s="83">
        <f>+'URN 80101'!D9+'URN 80104'!D9+'URN 80105'!D9+'URN 80120'!D9</f>
        <v>10449992</v>
      </c>
      <c r="E9" s="84">
        <f>+'URN 80101'!E9+'URN 80104'!E9+'URN 80105'!E9+'URN 80120'!E9</f>
        <v>0</v>
      </c>
      <c r="F9" s="85">
        <f>+'URN 80101'!F9+'URN 80104'!F9+'URN 80105'!F9+'URN 80120'!F9</f>
        <v>25800</v>
      </c>
      <c r="G9" s="86">
        <f>D9-E9+F9</f>
        <v>10475792</v>
      </c>
      <c r="H9" s="14" t="str">
        <f t="shared" si="1"/>
        <v>tak</v>
      </c>
      <c r="I9" s="15" t="str">
        <f t="shared" si="2"/>
        <v>tak</v>
      </c>
    </row>
    <row r="10" spans="1:9" s="2" customFormat="1" x14ac:dyDescent="0.2">
      <c r="A10" s="67"/>
      <c r="B10" s="87" t="s">
        <v>39</v>
      </c>
      <c r="C10" s="88" t="s">
        <v>40</v>
      </c>
      <c r="D10" s="89">
        <f>+'URN 80101'!D10+'URN 80104'!D10+'URN 80105'!D10+'URN 80120'!D10</f>
        <v>3000</v>
      </c>
      <c r="E10" s="90">
        <f>+'URN 80101'!E10+'URN 80104'!E10+'URN 80105'!E10+'URN 80120'!E10</f>
        <v>0</v>
      </c>
      <c r="F10" s="91">
        <f>+'URN 80101'!F10+'URN 80104'!F10+'URN 80105'!F10+'URN 80120'!F10</f>
        <v>0</v>
      </c>
      <c r="G10" s="92">
        <f t="shared" ref="G10" si="3">D10-E10+F10</f>
        <v>3000</v>
      </c>
      <c r="H10" s="14" t="str">
        <f t="shared" si="1"/>
        <v>tak</v>
      </c>
      <c r="I10" s="15" t="str">
        <f t="shared" si="2"/>
        <v>nie</v>
      </c>
    </row>
    <row r="11" spans="1:9" s="2" customFormat="1" ht="60" x14ac:dyDescent="0.2">
      <c r="A11" s="67"/>
      <c r="B11" s="93" t="s">
        <v>17</v>
      </c>
      <c r="C11" s="94" t="s">
        <v>66</v>
      </c>
      <c r="D11" s="89">
        <f>+'URN 80101'!D11+'URN 80104'!D11+'URN 80105'!D11+'URN 80120'!D11</f>
        <v>6687050</v>
      </c>
      <c r="E11" s="90">
        <f>+'URN 80101'!E11+'URN 80104'!E11+'URN 80105'!E11+'URN 80120'!E11</f>
        <v>0</v>
      </c>
      <c r="F11" s="91">
        <f>+'URN 80101'!F11+'URN 80104'!F11+'URN 80105'!F11+'URN 80120'!F11</f>
        <v>70000</v>
      </c>
      <c r="G11" s="92">
        <f t="shared" ref="G11:G15" si="4">D11-E11+F11</f>
        <v>6757050</v>
      </c>
      <c r="H11" s="14" t="str">
        <f t="shared" si="1"/>
        <v>tak</v>
      </c>
      <c r="I11" s="15" t="str">
        <f t="shared" si="2"/>
        <v>tak</v>
      </c>
    </row>
    <row r="12" spans="1:9" s="2" customFormat="1" x14ac:dyDescent="0.2">
      <c r="A12" s="67"/>
      <c r="B12" s="93" t="s">
        <v>16</v>
      </c>
      <c r="C12" s="88" t="s">
        <v>18</v>
      </c>
      <c r="D12" s="89">
        <f>+'URN 80101'!D12+'URN 80104'!D12+'URN 80105'!D12+'URN 80120'!D12</f>
        <v>16285684</v>
      </c>
      <c r="E12" s="90">
        <f>+'URN 80101'!E12+'URN 80104'!E12+'URN 80105'!E12+'URN 80120'!E12</f>
        <v>0</v>
      </c>
      <c r="F12" s="91">
        <f>+'URN 80101'!F12+'URN 80104'!F12+'URN 80105'!F12+'URN 80120'!F12</f>
        <v>2628000</v>
      </c>
      <c r="G12" s="92">
        <f t="shared" si="4"/>
        <v>18913684</v>
      </c>
      <c r="H12" s="14" t="str">
        <f t="shared" si="1"/>
        <v>tak</v>
      </c>
      <c r="I12" s="15" t="str">
        <f t="shared" si="2"/>
        <v>tak</v>
      </c>
    </row>
    <row r="13" spans="1:9" s="2" customFormat="1" x14ac:dyDescent="0.2">
      <c r="A13" s="67"/>
      <c r="B13" s="95" t="s">
        <v>22</v>
      </c>
      <c r="C13" s="96" t="s">
        <v>23</v>
      </c>
      <c r="D13" s="89">
        <f>+'URN 80101'!D13+'URN 80104'!D13+'URN 80105'!D13+'URN 80120'!D13</f>
        <v>22600</v>
      </c>
      <c r="E13" s="90">
        <f>+'URN 80101'!E13+'URN 80104'!E13+'URN 80105'!E13+'URN 80120'!E13</f>
        <v>0</v>
      </c>
      <c r="F13" s="91">
        <f>+'URN 80101'!F13+'URN 80104'!F13+'URN 80105'!F13+'URN 80120'!F13</f>
        <v>0</v>
      </c>
      <c r="G13" s="92">
        <f t="shared" si="4"/>
        <v>22600</v>
      </c>
      <c r="H13" s="14" t="str">
        <f t="shared" si="1"/>
        <v>tak</v>
      </c>
      <c r="I13" s="15" t="str">
        <f t="shared" si="2"/>
        <v>nie</v>
      </c>
    </row>
    <row r="14" spans="1:9" s="2" customFormat="1" ht="30" x14ac:dyDescent="0.2">
      <c r="A14" s="67"/>
      <c r="B14" s="95" t="s">
        <v>32</v>
      </c>
      <c r="C14" s="97" t="s">
        <v>53</v>
      </c>
      <c r="D14" s="89">
        <f>+'URN 80101'!D14+'URN 80104'!D14+'URN 80105'!D14+'URN 80120'!D14</f>
        <v>155100</v>
      </c>
      <c r="E14" s="90">
        <f>+'URN 80101'!E14+'URN 80104'!E14+'URN 80105'!E14+'URN 80120'!E14</f>
        <v>0</v>
      </c>
      <c r="F14" s="91">
        <f>+'URN 80101'!F14+'URN 80104'!F14+'URN 80105'!F14+'URN 80120'!F14</f>
        <v>0</v>
      </c>
      <c r="G14" s="92">
        <f t="shared" si="4"/>
        <v>155100</v>
      </c>
      <c r="H14" s="14" t="str">
        <f t="shared" si="1"/>
        <v>tak</v>
      </c>
      <c r="I14" s="15" t="str">
        <f t="shared" si="2"/>
        <v>nie</v>
      </c>
    </row>
    <row r="15" spans="1:9" s="2" customFormat="1" ht="15.75" thickBot="1" x14ac:dyDescent="0.25">
      <c r="A15" s="68"/>
      <c r="B15" s="121" t="s">
        <v>24</v>
      </c>
      <c r="C15" s="122" t="s">
        <v>25</v>
      </c>
      <c r="D15" s="123">
        <f>+'URN 80101'!D15+'URN 80104'!D15+'URN 80105'!D15+'URN 80120'!D15</f>
        <v>62020</v>
      </c>
      <c r="E15" s="124">
        <f>+'URN 80101'!E15+'URN 80104'!E15+'URN 80105'!E15+'URN 80120'!E15</f>
        <v>0</v>
      </c>
      <c r="F15" s="125">
        <f>+'URN 80101'!F15+'URN 80104'!F15+'URN 80105'!F15+'URN 80120'!F15</f>
        <v>0</v>
      </c>
      <c r="G15" s="126">
        <f t="shared" si="4"/>
        <v>62020</v>
      </c>
      <c r="H15" s="14" t="str">
        <f t="shared" si="1"/>
        <v>tak</v>
      </c>
      <c r="I15" s="15" t="str">
        <f t="shared" si="2"/>
        <v>nie</v>
      </c>
    </row>
    <row r="16" spans="1:9" s="2" customFormat="1" ht="16.5" thickTop="1" thickBot="1" x14ac:dyDescent="0.25">
      <c r="A16" s="76" t="s">
        <v>6</v>
      </c>
      <c r="B16" s="76"/>
      <c r="C16" s="77"/>
      <c r="D16" s="50">
        <f>SUM(D7:D8)</f>
        <v>33665446</v>
      </c>
      <c r="E16" s="51">
        <f t="shared" ref="E16:G16" si="5">SUM(E7:E8)</f>
        <v>0</v>
      </c>
      <c r="F16" s="52">
        <f t="shared" si="5"/>
        <v>2723800</v>
      </c>
      <c r="G16" s="53">
        <f t="shared" si="5"/>
        <v>36389246</v>
      </c>
      <c r="H16" s="14" t="str">
        <f t="shared" si="1"/>
        <v>tak</v>
      </c>
      <c r="I16" s="15" t="str">
        <f t="shared" si="2"/>
        <v>tak</v>
      </c>
    </row>
    <row r="17" spans="1:9" s="2" customFormat="1" x14ac:dyDescent="0.2">
      <c r="A17" s="71" t="s">
        <v>7</v>
      </c>
      <c r="B17" s="71"/>
      <c r="C17" s="39" t="s">
        <v>8</v>
      </c>
      <c r="D17" s="40">
        <f>D18+D42</f>
        <v>33663268</v>
      </c>
      <c r="E17" s="41">
        <f t="shared" ref="E17:G17" si="6">E18+E42</f>
        <v>0</v>
      </c>
      <c r="F17" s="42">
        <f t="shared" si="6"/>
        <v>2723800</v>
      </c>
      <c r="G17" s="43">
        <f t="shared" si="6"/>
        <v>36387068</v>
      </c>
      <c r="H17" s="14" t="str">
        <f t="shared" si="1"/>
        <v>tak</v>
      </c>
      <c r="I17" s="15" t="str">
        <f t="shared" si="2"/>
        <v>tak</v>
      </c>
    </row>
    <row r="18" spans="1:9" s="3" customFormat="1" x14ac:dyDescent="0.2">
      <c r="A18" s="4"/>
      <c r="B18" s="55">
        <v>1</v>
      </c>
      <c r="C18" s="56" t="s">
        <v>9</v>
      </c>
      <c r="D18" s="57">
        <f>SUM(D19:D41)</f>
        <v>33621506</v>
      </c>
      <c r="E18" s="58">
        <f t="shared" ref="E18:G18" si="7">SUM(E19:E41)</f>
        <v>0</v>
      </c>
      <c r="F18" s="59">
        <f t="shared" si="7"/>
        <v>2723800</v>
      </c>
      <c r="G18" s="60">
        <f t="shared" si="7"/>
        <v>36345306</v>
      </c>
      <c r="H18" s="14" t="str">
        <f t="shared" si="1"/>
        <v>tak</v>
      </c>
      <c r="I18" s="15" t="str">
        <f t="shared" si="2"/>
        <v>tak</v>
      </c>
    </row>
    <row r="19" spans="1:9" s="3" customFormat="1" x14ac:dyDescent="0.2">
      <c r="A19" s="69"/>
      <c r="B19" s="103">
        <v>3020</v>
      </c>
      <c r="C19" s="104" t="s">
        <v>70</v>
      </c>
      <c r="D19" s="83">
        <f>+'URN 80101'!D19+'URN 80104'!D19+'URN 80105'!D19+'URN 80120'!D19</f>
        <v>151090</v>
      </c>
      <c r="E19" s="84">
        <f>+'URN 80101'!E19+'URN 80104'!E19+'URN 80105'!E19+'URN 80120'!E19</f>
        <v>0</v>
      </c>
      <c r="F19" s="85">
        <f>+'URN 80101'!F19+'URN 80104'!F19+'URN 80105'!F19+'URN 80120'!F19</f>
        <v>0</v>
      </c>
      <c r="G19" s="86">
        <f t="shared" ref="G19:G45" si="8">D19-E19+F19</f>
        <v>151090</v>
      </c>
      <c r="H19" s="14" t="str">
        <f t="shared" si="1"/>
        <v>tak</v>
      </c>
      <c r="I19" s="15" t="str">
        <f t="shared" si="2"/>
        <v>nie</v>
      </c>
    </row>
    <row r="20" spans="1:9" s="3" customFormat="1" x14ac:dyDescent="0.2">
      <c r="A20" s="69"/>
      <c r="B20" s="107">
        <v>4110</v>
      </c>
      <c r="C20" s="108" t="s">
        <v>71</v>
      </c>
      <c r="D20" s="89">
        <f>+'URN 80101'!D20+'URN 80104'!D20+'URN 80105'!D20+'URN 80120'!D20</f>
        <v>50977</v>
      </c>
      <c r="E20" s="90">
        <f>+'URN 80101'!E20+'URN 80104'!E20+'URN 80105'!E20+'URN 80120'!E20</f>
        <v>0</v>
      </c>
      <c r="F20" s="91">
        <f>+'URN 80101'!F20+'URN 80104'!F20+'URN 80105'!F20+'URN 80120'!F20</f>
        <v>0</v>
      </c>
      <c r="G20" s="92">
        <f t="shared" si="8"/>
        <v>50977</v>
      </c>
      <c r="H20" s="14" t="str">
        <f t="shared" si="1"/>
        <v>tak</v>
      </c>
      <c r="I20" s="15" t="str">
        <f t="shared" si="2"/>
        <v>nie</v>
      </c>
    </row>
    <row r="21" spans="1:9" s="3" customFormat="1" x14ac:dyDescent="0.2">
      <c r="A21" s="69"/>
      <c r="B21" s="107">
        <v>4120</v>
      </c>
      <c r="C21" s="108" t="s">
        <v>72</v>
      </c>
      <c r="D21" s="89">
        <f>+'URN 80101'!D21+'URN 80104'!D21+'URN 80105'!D21+'URN 80120'!D21</f>
        <v>7537</v>
      </c>
      <c r="E21" s="90">
        <f>+'URN 80101'!E21+'URN 80104'!E21+'URN 80105'!E21+'URN 80120'!E21</f>
        <v>0</v>
      </c>
      <c r="F21" s="91">
        <f>+'URN 80101'!F21+'URN 80104'!F21+'URN 80105'!F21+'URN 80120'!F21</f>
        <v>0</v>
      </c>
      <c r="G21" s="92">
        <f t="shared" si="8"/>
        <v>7537</v>
      </c>
      <c r="H21" s="14" t="str">
        <f t="shared" si="1"/>
        <v>tak</v>
      </c>
      <c r="I21" s="15" t="str">
        <f t="shared" si="2"/>
        <v>nie</v>
      </c>
    </row>
    <row r="22" spans="1:9" s="3" customFormat="1" x14ac:dyDescent="0.2">
      <c r="A22" s="69"/>
      <c r="B22" s="107">
        <v>4170</v>
      </c>
      <c r="C22" s="108" t="s">
        <v>73</v>
      </c>
      <c r="D22" s="89">
        <f>+'URN 80101'!D22+'URN 80104'!D22+'URN 80105'!D22+'URN 80120'!D22</f>
        <v>12535</v>
      </c>
      <c r="E22" s="90">
        <f>+'URN 80101'!E22+'URN 80104'!E22+'URN 80105'!E22+'URN 80120'!E22</f>
        <v>0</v>
      </c>
      <c r="F22" s="91">
        <f>+'URN 80101'!F22+'URN 80104'!F22+'URN 80105'!F22+'URN 80120'!F22</f>
        <v>0</v>
      </c>
      <c r="G22" s="92">
        <f t="shared" si="8"/>
        <v>12535</v>
      </c>
      <c r="H22" s="14" t="str">
        <f t="shared" si="1"/>
        <v>tak</v>
      </c>
      <c r="I22" s="15" t="str">
        <f t="shared" si="2"/>
        <v>nie</v>
      </c>
    </row>
    <row r="23" spans="1:9" s="3" customFormat="1" x14ac:dyDescent="0.2">
      <c r="A23" s="69"/>
      <c r="B23" s="107">
        <v>4190</v>
      </c>
      <c r="C23" s="108" t="s">
        <v>45</v>
      </c>
      <c r="D23" s="89">
        <f>+'URN 80101'!D23+'URN 80104'!D23+'URN 80105'!D23+'URN 80120'!D23</f>
        <v>54500</v>
      </c>
      <c r="E23" s="90">
        <f>+'URN 80101'!E23+'URN 80104'!E23+'URN 80105'!E23+'URN 80120'!E23</f>
        <v>0</v>
      </c>
      <c r="F23" s="91">
        <f>+'URN 80101'!F23+'URN 80104'!F23+'URN 80105'!F23+'URN 80120'!F23</f>
        <v>0</v>
      </c>
      <c r="G23" s="92">
        <f>D23-E23+F23</f>
        <v>54500</v>
      </c>
      <c r="H23" s="14" t="str">
        <f t="shared" si="1"/>
        <v>tak</v>
      </c>
      <c r="I23" s="15" t="str">
        <f t="shared" si="2"/>
        <v>nie</v>
      </c>
    </row>
    <row r="24" spans="1:9" s="3" customFormat="1" x14ac:dyDescent="0.2">
      <c r="A24" s="69"/>
      <c r="B24" s="107">
        <v>4210</v>
      </c>
      <c r="C24" s="108" t="s">
        <v>19</v>
      </c>
      <c r="D24" s="89">
        <f>+'URN 80101'!D42+'URN 80104'!D24+'URN 80105'!D24+'URN 80120'!D24</f>
        <v>271305</v>
      </c>
      <c r="E24" s="90">
        <f>+'URN 80101'!E42+'URN 80104'!E24+'URN 80105'!E24+'URN 80120'!E24</f>
        <v>0</v>
      </c>
      <c r="F24" s="91">
        <f>+'URN 80101'!F42+'URN 80104'!F24+'URN 80105'!F24+'URN 80120'!F24</f>
        <v>0</v>
      </c>
      <c r="G24" s="92">
        <f t="shared" si="8"/>
        <v>271305</v>
      </c>
      <c r="H24" s="14" t="str">
        <f t="shared" si="1"/>
        <v>tak</v>
      </c>
      <c r="I24" s="15" t="str">
        <f t="shared" si="2"/>
        <v>nie</v>
      </c>
    </row>
    <row r="25" spans="1:9" s="3" customFormat="1" x14ac:dyDescent="0.2">
      <c r="A25" s="69"/>
      <c r="B25" s="107">
        <v>4220</v>
      </c>
      <c r="C25" s="108" t="s">
        <v>20</v>
      </c>
      <c r="D25" s="89">
        <f>+'URN 80101'!D24+'URN 80104'!D25+'URN 80105'!D25+'URN 80120'!D25</f>
        <v>17277395</v>
      </c>
      <c r="E25" s="90">
        <f>+'URN 80101'!E24+'URN 80104'!E25+'URN 80105'!E25+'URN 80120'!E25</f>
        <v>0</v>
      </c>
      <c r="F25" s="91">
        <f>+'URN 80101'!F24+'URN 80104'!F25+'URN 80105'!F25+'URN 80120'!F25</f>
        <v>22000</v>
      </c>
      <c r="G25" s="92">
        <f t="shared" si="8"/>
        <v>17299395</v>
      </c>
      <c r="H25" s="14" t="str">
        <f t="shared" si="1"/>
        <v>tak</v>
      </c>
      <c r="I25" s="15" t="str">
        <f t="shared" si="2"/>
        <v>tak</v>
      </c>
    </row>
    <row r="26" spans="1:9" s="3" customFormat="1" x14ac:dyDescent="0.2">
      <c r="A26" s="69"/>
      <c r="B26" s="107">
        <v>4240</v>
      </c>
      <c r="C26" s="108" t="s">
        <v>42</v>
      </c>
      <c r="D26" s="89">
        <f>+'URN 80101'!D25+'URN 80104'!D26+'URN 80105'!D26+'URN 80120'!D26</f>
        <v>1508834</v>
      </c>
      <c r="E26" s="90">
        <f>+'URN 80101'!E25+'URN 80104'!E26+'URN 80105'!E26+'URN 80120'!E26</f>
        <v>0</v>
      </c>
      <c r="F26" s="91">
        <f>+'URN 80101'!F25+'URN 80104'!F26+'URN 80105'!F26+'URN 80120'!F26</f>
        <v>0</v>
      </c>
      <c r="G26" s="92">
        <f t="shared" si="8"/>
        <v>1508834</v>
      </c>
      <c r="H26" s="14" t="str">
        <f t="shared" si="1"/>
        <v>tak</v>
      </c>
      <c r="I26" s="15" t="str">
        <f t="shared" si="2"/>
        <v>nie</v>
      </c>
    </row>
    <row r="27" spans="1:9" s="3" customFormat="1" x14ac:dyDescent="0.2">
      <c r="A27" s="69"/>
      <c r="B27" s="107">
        <v>4260</v>
      </c>
      <c r="C27" s="108" t="s">
        <v>26</v>
      </c>
      <c r="D27" s="89">
        <f>+'URN 80101'!D26+'URN 80104'!D27+'URN 80105'!D27+'URN 80120'!D27</f>
        <v>791069</v>
      </c>
      <c r="E27" s="90">
        <f>+'URN 80101'!E26+'URN 80104'!E27+'URN 80105'!E27+'URN 80120'!E27</f>
        <v>0</v>
      </c>
      <c r="F27" s="91">
        <f>+'URN 80101'!F26+'URN 80104'!F27+'URN 80105'!F27+'URN 80120'!F27</f>
        <v>0</v>
      </c>
      <c r="G27" s="92">
        <f t="shared" si="8"/>
        <v>791069</v>
      </c>
      <c r="H27" s="14" t="str">
        <f t="shared" si="1"/>
        <v>tak</v>
      </c>
      <c r="I27" s="15" t="str">
        <f t="shared" si="2"/>
        <v>nie</v>
      </c>
    </row>
    <row r="28" spans="1:9" s="3" customFormat="1" x14ac:dyDescent="0.2">
      <c r="A28" s="69"/>
      <c r="B28" s="107">
        <v>4270</v>
      </c>
      <c r="C28" s="108" t="s">
        <v>74</v>
      </c>
      <c r="D28" s="89">
        <f>+'URN 80101'!D27+'URN 80104'!D28+'URN 80105'!D28+'URN 80120'!D28</f>
        <v>2253260</v>
      </c>
      <c r="E28" s="90">
        <f>+'URN 80101'!E27+'URN 80104'!E28+'URN 80105'!E28+'URN 80120'!E28</f>
        <v>0</v>
      </c>
      <c r="F28" s="91">
        <f>+'URN 80101'!F27+'URN 80104'!F28+'URN 80105'!F28+'URN 80120'!F28</f>
        <v>28000</v>
      </c>
      <c r="G28" s="92">
        <f t="shared" si="8"/>
        <v>2281260</v>
      </c>
      <c r="H28" s="14" t="str">
        <f t="shared" si="1"/>
        <v>tak</v>
      </c>
      <c r="I28" s="15" t="str">
        <f t="shared" si="2"/>
        <v>tak</v>
      </c>
    </row>
    <row r="29" spans="1:9" s="3" customFormat="1" x14ac:dyDescent="0.2">
      <c r="A29" s="69"/>
      <c r="B29" s="107">
        <v>4280</v>
      </c>
      <c r="C29" s="108" t="s">
        <v>75</v>
      </c>
      <c r="D29" s="89">
        <f>+'URN 80101'!D28+'URN 80104'!D29+'URN 80105'!D29+'URN 80120'!D29</f>
        <v>701720</v>
      </c>
      <c r="E29" s="90">
        <f>+'URN 80101'!E28+'URN 80104'!E29+'URN 80105'!E29+'URN 80120'!E29</f>
        <v>0</v>
      </c>
      <c r="F29" s="91">
        <f>+'URN 80101'!F28+'URN 80104'!F29+'URN 80105'!F29+'URN 80120'!F29</f>
        <v>20000</v>
      </c>
      <c r="G29" s="92">
        <f t="shared" si="8"/>
        <v>721720</v>
      </c>
      <c r="H29" s="14" t="str">
        <f t="shared" si="1"/>
        <v>tak</v>
      </c>
      <c r="I29" s="15" t="str">
        <f t="shared" si="2"/>
        <v>tak</v>
      </c>
    </row>
    <row r="30" spans="1:9" s="3" customFormat="1" x14ac:dyDescent="0.2">
      <c r="A30" s="69"/>
      <c r="B30" s="107">
        <v>4300</v>
      </c>
      <c r="C30" s="108" t="s">
        <v>27</v>
      </c>
      <c r="D30" s="89">
        <f>+'URN 80101'!D29+'URN 80104'!D30+'URN 80105'!D30+'URN 80120'!D30</f>
        <v>1162876</v>
      </c>
      <c r="E30" s="90">
        <f>+'URN 80101'!E29+'URN 80104'!E30+'URN 80105'!E30+'URN 80120'!E30</f>
        <v>0</v>
      </c>
      <c r="F30" s="91">
        <f>+'URN 80101'!F29+'URN 80104'!F30+'URN 80105'!F30+'URN 80120'!F30</f>
        <v>144100</v>
      </c>
      <c r="G30" s="92">
        <f t="shared" si="8"/>
        <v>1306976</v>
      </c>
      <c r="H30" s="14" t="str">
        <f t="shared" si="1"/>
        <v>tak</v>
      </c>
      <c r="I30" s="15" t="str">
        <f t="shared" si="2"/>
        <v>tak</v>
      </c>
    </row>
    <row r="31" spans="1:9" s="3" customFormat="1" x14ac:dyDescent="0.2">
      <c r="A31" s="69"/>
      <c r="B31" s="107">
        <v>4360</v>
      </c>
      <c r="C31" s="108" t="s">
        <v>76</v>
      </c>
      <c r="D31" s="89">
        <f>+'URN 80101'!D30+'URN 80104'!D31+'URN 80105'!D31+'URN 80120'!D31</f>
        <v>8728230</v>
      </c>
      <c r="E31" s="90">
        <f>+'URN 80101'!E30+'URN 80104'!E31+'URN 80105'!E31+'URN 80120'!E31</f>
        <v>0</v>
      </c>
      <c r="F31" s="91">
        <f>+'URN 80101'!F30+'URN 80104'!F31+'URN 80105'!F31+'URN 80120'!F31</f>
        <v>2509700</v>
      </c>
      <c r="G31" s="92">
        <f t="shared" si="8"/>
        <v>11237930</v>
      </c>
      <c r="H31" s="14" t="str">
        <f t="shared" si="1"/>
        <v>tak</v>
      </c>
      <c r="I31" s="15" t="str">
        <f t="shared" si="2"/>
        <v>tak</v>
      </c>
    </row>
    <row r="32" spans="1:9" s="3" customFormat="1" x14ac:dyDescent="0.2">
      <c r="A32" s="69"/>
      <c r="B32" s="107">
        <v>4390</v>
      </c>
      <c r="C32" s="108" t="s">
        <v>77</v>
      </c>
      <c r="D32" s="89">
        <f>+'URN 80101'!D31+'URN 80104'!D32+'URN 80105'!D32+'URN 80120'!D32</f>
        <v>30300</v>
      </c>
      <c r="E32" s="90">
        <f>+'URN 80101'!E31+'URN 80104'!E32+'URN 80105'!E32+'URN 80120'!E32</f>
        <v>0</v>
      </c>
      <c r="F32" s="91">
        <f>+'URN 80101'!F31+'URN 80104'!F32+'URN 80105'!F32+'URN 80120'!F32</f>
        <v>0</v>
      </c>
      <c r="G32" s="92">
        <f t="shared" ref="G32" si="9">D32-E32+F32</f>
        <v>30300</v>
      </c>
      <c r="H32" s="14" t="str">
        <f t="shared" si="1"/>
        <v>tak</v>
      </c>
      <c r="I32" s="15" t="str">
        <f t="shared" si="2"/>
        <v>nie</v>
      </c>
    </row>
    <row r="33" spans="1:9" s="3" customFormat="1" x14ac:dyDescent="0.2">
      <c r="A33" s="69"/>
      <c r="B33" s="107">
        <v>4410</v>
      </c>
      <c r="C33" s="108" t="s">
        <v>28</v>
      </c>
      <c r="D33" s="89">
        <f>+'URN 80101'!D32+'URN 80104'!D33+'URN 80105'!D33+'URN 80120'!D33</f>
        <v>30300</v>
      </c>
      <c r="E33" s="90">
        <f>+'URN 80101'!E32+'URN 80104'!E33+'URN 80105'!E33+'URN 80120'!E33</f>
        <v>0</v>
      </c>
      <c r="F33" s="91">
        <f>+'URN 80101'!F32+'URN 80104'!F33+'URN 80105'!F33+'URN 80120'!F33</f>
        <v>0</v>
      </c>
      <c r="G33" s="92">
        <f t="shared" ref="G33" si="10">D33-E33+F33</f>
        <v>30300</v>
      </c>
      <c r="H33" s="14" t="str">
        <f t="shared" si="1"/>
        <v>tak</v>
      </c>
      <c r="I33" s="15" t="str">
        <f t="shared" si="2"/>
        <v>nie</v>
      </c>
    </row>
    <row r="34" spans="1:9" s="3" customFormat="1" x14ac:dyDescent="0.2">
      <c r="A34" s="69"/>
      <c r="B34" s="107">
        <v>4420</v>
      </c>
      <c r="C34" s="108" t="s">
        <v>31</v>
      </c>
      <c r="D34" s="89">
        <f>+'URN 80101'!D33+'URN 80104'!D34+'URN 80105'!D34+'URN 80120'!D34</f>
        <v>45355</v>
      </c>
      <c r="E34" s="90">
        <f>+'URN 80101'!E33+'URN 80104'!E34+'URN 80105'!E34+'URN 80120'!E34</f>
        <v>0</v>
      </c>
      <c r="F34" s="91">
        <f>+'URN 80101'!F33+'URN 80104'!F34+'URN 80105'!F34+'URN 80120'!F34</f>
        <v>0</v>
      </c>
      <c r="G34" s="92">
        <f t="shared" si="8"/>
        <v>45355</v>
      </c>
      <c r="H34" s="14" t="str">
        <f t="shared" si="1"/>
        <v>tak</v>
      </c>
      <c r="I34" s="15" t="str">
        <f t="shared" si="2"/>
        <v>nie</v>
      </c>
    </row>
    <row r="35" spans="1:9" s="3" customFormat="1" x14ac:dyDescent="0.2">
      <c r="A35" s="69"/>
      <c r="B35" s="107">
        <v>4430</v>
      </c>
      <c r="C35" s="108" t="s">
        <v>29</v>
      </c>
      <c r="D35" s="89">
        <f>+'URN 80101'!D34+'URN 80104'!D35+'URN 80105'!D35+'URN 80120'!D35</f>
        <v>8000</v>
      </c>
      <c r="E35" s="90">
        <f>+'URN 80101'!E34+'URN 80104'!E35+'URN 80105'!E35+'URN 80120'!E35</f>
        <v>0</v>
      </c>
      <c r="F35" s="91">
        <f>+'URN 80101'!F34+'URN 80104'!F35+'URN 80105'!F35+'URN 80120'!F35</f>
        <v>0</v>
      </c>
      <c r="G35" s="92">
        <f t="shared" si="8"/>
        <v>8000</v>
      </c>
      <c r="H35" s="14" t="str">
        <f t="shared" si="1"/>
        <v>tak</v>
      </c>
      <c r="I35" s="15" t="str">
        <f t="shared" si="2"/>
        <v>nie</v>
      </c>
    </row>
    <row r="36" spans="1:9" s="3" customFormat="1" x14ac:dyDescent="0.2">
      <c r="A36" s="69"/>
      <c r="B36" s="107">
        <v>4480</v>
      </c>
      <c r="C36" s="108" t="s">
        <v>30</v>
      </c>
      <c r="D36" s="89">
        <f>+'URN 80101'!D35+'URN 80104'!D36+'URN 80105'!D36+'URN 80120'!D36</f>
        <v>23350</v>
      </c>
      <c r="E36" s="90">
        <f>+'URN 80101'!E35+'URN 80104'!E36+'URN 80105'!E36+'URN 80120'!E36</f>
        <v>0</v>
      </c>
      <c r="F36" s="91">
        <f>+'URN 80101'!F35+'URN 80104'!F36+'URN 80105'!F36+'URN 80120'!F36</f>
        <v>0</v>
      </c>
      <c r="G36" s="92">
        <f t="shared" si="8"/>
        <v>23350</v>
      </c>
      <c r="H36" s="14" t="str">
        <f t="shared" si="1"/>
        <v>tak</v>
      </c>
      <c r="I36" s="15" t="str">
        <f t="shared" si="2"/>
        <v>nie</v>
      </c>
    </row>
    <row r="37" spans="1:9" s="3" customFormat="1" x14ac:dyDescent="0.2">
      <c r="A37" s="69"/>
      <c r="B37" s="107">
        <v>4520</v>
      </c>
      <c r="C37" s="108" t="s">
        <v>44</v>
      </c>
      <c r="D37" s="89">
        <f>+'URN 80101'!D36+'URN 80104'!D38+'URN 80105'!D38+'URN 80120'!D38</f>
        <v>10040</v>
      </c>
      <c r="E37" s="90">
        <f>+'URN 80101'!E36+'URN 80104'!E38+'URN 80105'!E38+'URN 80120'!E38</f>
        <v>0</v>
      </c>
      <c r="F37" s="91">
        <f>+'URN 80101'!F36+'URN 80104'!F38+'URN 80105'!F38+'URN 80120'!F38</f>
        <v>0</v>
      </c>
      <c r="G37" s="92">
        <f t="shared" si="8"/>
        <v>10040</v>
      </c>
      <c r="H37" s="14" t="str">
        <f t="shared" si="1"/>
        <v>tak</v>
      </c>
      <c r="I37" s="15" t="str">
        <f t="shared" si="2"/>
        <v>nie</v>
      </c>
    </row>
    <row r="38" spans="1:9" s="3" customFormat="1" x14ac:dyDescent="0.2">
      <c r="A38" s="69"/>
      <c r="B38" s="107">
        <v>4530</v>
      </c>
      <c r="C38" s="108" t="s">
        <v>21</v>
      </c>
      <c r="D38" s="89">
        <f>+'URN 80101'!D38+'URN 80104'!D39+'URN 80105'!D39+'URN 80120'!D39</f>
        <v>101900</v>
      </c>
      <c r="E38" s="90">
        <f>+'URN 80101'!E38+'URN 80104'!E39+'URN 80105'!E39+'URN 80120'!E39</f>
        <v>0</v>
      </c>
      <c r="F38" s="91">
        <f>+'URN 80101'!F38+'URN 80104'!F39+'URN 80105'!F39+'URN 80120'!F39</f>
        <v>0</v>
      </c>
      <c r="G38" s="92">
        <f t="shared" si="8"/>
        <v>101900</v>
      </c>
      <c r="H38" s="14" t="str">
        <f t="shared" si="1"/>
        <v>tak</v>
      </c>
      <c r="I38" s="15" t="str">
        <f t="shared" si="2"/>
        <v>nie</v>
      </c>
    </row>
    <row r="39" spans="1:9" s="3" customFormat="1" x14ac:dyDescent="0.2">
      <c r="A39" s="69"/>
      <c r="B39" s="107">
        <v>4610</v>
      </c>
      <c r="C39" s="108" t="s">
        <v>38</v>
      </c>
      <c r="D39" s="89">
        <f>+'URN 80101'!D39+'URN 80104'!D40+'URN 80105'!D40+'URN 80120'!D40</f>
        <v>336830</v>
      </c>
      <c r="E39" s="90">
        <f>+'URN 80101'!E39+'URN 80104'!E40+'URN 80105'!E40+'URN 80120'!E40</f>
        <v>0</v>
      </c>
      <c r="F39" s="91">
        <f>+'URN 80101'!F39+'URN 80104'!F40+'URN 80105'!F40+'URN 80120'!F40</f>
        <v>0</v>
      </c>
      <c r="G39" s="92">
        <f>D39-E39+F39</f>
        <v>336830</v>
      </c>
      <c r="H39" s="14" t="str">
        <f t="shared" si="1"/>
        <v>tak</v>
      </c>
      <c r="I39" s="15" t="str">
        <f t="shared" si="2"/>
        <v>nie</v>
      </c>
    </row>
    <row r="40" spans="1:9" s="3" customFormat="1" ht="30" x14ac:dyDescent="0.2">
      <c r="A40" s="69"/>
      <c r="B40" s="107">
        <v>4700</v>
      </c>
      <c r="C40" s="108" t="s">
        <v>78</v>
      </c>
      <c r="D40" s="89">
        <f>+'URN 80101'!D40+'URN 80104'!D41+'URN 80105'!D41+'URN 80120'!D41</f>
        <v>16630</v>
      </c>
      <c r="E40" s="90">
        <f>+'URN 80101'!E40+'URN 80104'!E41+'URN 80105'!E41+'URN 80120'!E41</f>
        <v>0</v>
      </c>
      <c r="F40" s="91">
        <f>+'URN 80101'!F40+'URN 80104'!F41+'URN 80105'!F41+'URN 80120'!F41</f>
        <v>0</v>
      </c>
      <c r="G40" s="92">
        <f t="shared" si="8"/>
        <v>16630</v>
      </c>
      <c r="H40" s="14" t="str">
        <f t="shared" si="1"/>
        <v>tak</v>
      </c>
      <c r="I40" s="15" t="str">
        <f t="shared" si="2"/>
        <v>nie</v>
      </c>
    </row>
    <row r="41" spans="1:9" s="3" customFormat="1" x14ac:dyDescent="0.2">
      <c r="A41" s="70"/>
      <c r="B41" s="111">
        <v>4710</v>
      </c>
      <c r="C41" s="112" t="s">
        <v>67</v>
      </c>
      <c r="D41" s="113">
        <f>+'URN 80101'!D41+'URN 80104'!D42+'URN 80105'!D42+'URN 80120'!D42</f>
        <v>47473</v>
      </c>
      <c r="E41" s="127">
        <f>+'URN 80101'!E41+'URN 80104'!E42+'URN 80105'!E42+'URN 80120'!E42</f>
        <v>0</v>
      </c>
      <c r="F41" s="128">
        <f>+'URN 80101'!F41+'URN 80104'!F42+'URN 80105'!F42+'URN 80120'!F42</f>
        <v>0</v>
      </c>
      <c r="G41" s="116">
        <f t="shared" ref="G41" si="11">D41-E41+F41</f>
        <v>47473</v>
      </c>
      <c r="H41" s="14" t="str">
        <f t="shared" si="1"/>
        <v>tak</v>
      </c>
      <c r="I41" s="15" t="str">
        <f t="shared" si="2"/>
        <v>nie</v>
      </c>
    </row>
    <row r="42" spans="1:9" s="3" customFormat="1" x14ac:dyDescent="0.2">
      <c r="A42" s="4"/>
      <c r="B42" s="55">
        <v>2</v>
      </c>
      <c r="C42" s="56" t="s">
        <v>10</v>
      </c>
      <c r="D42" s="61">
        <f>+'URN 80101'!D43+'URN 80104'!D43+'URN 80105'!D43+'URN 80120'!D43</f>
        <v>41762</v>
      </c>
      <c r="E42" s="62">
        <f>+'URN 80101'!E43+'URN 80104'!E43+'URN 80105'!E43+'URN 80120'!E43</f>
        <v>0</v>
      </c>
      <c r="F42" s="63">
        <f>+'URN 80101'!F43+'URN 80104'!F43+'URN 80105'!F43+'URN 80120'!F43</f>
        <v>0</v>
      </c>
      <c r="G42" s="60">
        <f t="shared" si="8"/>
        <v>41762</v>
      </c>
      <c r="H42" s="14" t="str">
        <f t="shared" si="1"/>
        <v>tak</v>
      </c>
      <c r="I42" s="15" t="str">
        <f t="shared" si="2"/>
        <v>nie</v>
      </c>
    </row>
    <row r="43" spans="1:9" s="3" customFormat="1" x14ac:dyDescent="0.2">
      <c r="A43" s="69"/>
      <c r="B43" s="117">
        <v>6050</v>
      </c>
      <c r="C43" s="118" t="s">
        <v>68</v>
      </c>
      <c r="D43" s="83">
        <f>+'URN 80101'!D44+'URN 80104'!D44+'URN 80105'!D44+'URN 80120'!D44</f>
        <v>0</v>
      </c>
      <c r="E43" s="84">
        <f>+'URN 80101'!E44+'URN 80104'!E44+'URN 80105'!E44+'URN 80120'!E44</f>
        <v>0</v>
      </c>
      <c r="F43" s="85">
        <f>+'URN 80101'!F44+'URN 80104'!F44+'URN 80105'!F44+'URN 80120'!F44</f>
        <v>0</v>
      </c>
      <c r="G43" s="86">
        <f t="shared" si="8"/>
        <v>0</v>
      </c>
      <c r="H43" s="14" t="str">
        <f t="shared" si="1"/>
        <v>nie</v>
      </c>
      <c r="I43" s="15" t="str">
        <f t="shared" si="2"/>
        <v>nie</v>
      </c>
    </row>
    <row r="44" spans="1:9" s="3" customFormat="1" x14ac:dyDescent="0.2">
      <c r="A44" s="70"/>
      <c r="B44" s="129">
        <v>6060</v>
      </c>
      <c r="C44" s="130" t="s">
        <v>69</v>
      </c>
      <c r="D44" s="113">
        <f>+'URN 80101'!D45+'URN 80104'!D45+'URN 80105'!D45+'URN 80120'!D45</f>
        <v>41762</v>
      </c>
      <c r="E44" s="127">
        <f>+'URN 80101'!E45+'URN 80104'!E45+'URN 80105'!E45+'URN 80120'!E45</f>
        <v>0</v>
      </c>
      <c r="F44" s="128">
        <f>+'URN 80101'!F45+'URN 80104'!F45+'URN 80105'!F45+'URN 80120'!F45</f>
        <v>0</v>
      </c>
      <c r="G44" s="116">
        <f t="shared" si="8"/>
        <v>41762</v>
      </c>
      <c r="H44" s="14" t="str">
        <f t="shared" si="1"/>
        <v>tak</v>
      </c>
      <c r="I44" s="15" t="str">
        <f t="shared" si="2"/>
        <v>nie</v>
      </c>
    </row>
    <row r="45" spans="1:9" s="2" customFormat="1" ht="15.75" thickBot="1" x14ac:dyDescent="0.25">
      <c r="A45" s="71" t="s">
        <v>11</v>
      </c>
      <c r="B45" s="71"/>
      <c r="C45" s="44" t="s">
        <v>12</v>
      </c>
      <c r="D45" s="45">
        <v>0</v>
      </c>
      <c r="E45" s="46">
        <v>0</v>
      </c>
      <c r="F45" s="47">
        <v>0</v>
      </c>
      <c r="G45" s="48">
        <f t="shared" si="8"/>
        <v>0</v>
      </c>
      <c r="H45" s="14" t="str">
        <f t="shared" si="1"/>
        <v>tak</v>
      </c>
      <c r="I45" s="15" t="str">
        <f t="shared" si="2"/>
        <v>tak</v>
      </c>
    </row>
    <row r="46" spans="1:9" s="2" customFormat="1" ht="16.5" thickTop="1" thickBot="1" x14ac:dyDescent="0.25">
      <c r="A46" s="76" t="s">
        <v>13</v>
      </c>
      <c r="B46" s="76"/>
      <c r="C46" s="77"/>
      <c r="D46" s="50">
        <f>D17+D45</f>
        <v>33663268</v>
      </c>
      <c r="E46" s="51">
        <f t="shared" ref="E46:G46" si="12">E17+E45</f>
        <v>0</v>
      </c>
      <c r="F46" s="52">
        <f t="shared" si="12"/>
        <v>2723800</v>
      </c>
      <c r="G46" s="53">
        <f t="shared" si="12"/>
        <v>36387068</v>
      </c>
      <c r="H46" s="14" t="str">
        <f t="shared" si="1"/>
        <v>tak</v>
      </c>
      <c r="I46" s="15" t="str">
        <f t="shared" si="2"/>
        <v>tak</v>
      </c>
    </row>
  </sheetData>
  <sheetProtection selectLockedCells="1"/>
  <autoFilter ref="A6:J6" xr:uid="{0A930A65-FCDC-4E3A-9B2C-5CD7274F87A3}"/>
  <phoneticPr fontId="4" type="noConversion"/>
  <conditionalFormatting sqref="H6:I6">
    <cfRule type="cellIs" dxfId="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CCECFF"/>
  </sheetPr>
  <dimension ref="A1:K48"/>
  <sheetViews>
    <sheetView view="pageBreakPreview" topLeftCell="A31" zoomScaleNormal="100" zoomScaleSheetLayoutView="100" workbookViewId="0">
      <selection activeCell="C6" sqref="C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1.42578125" style="150" bestFit="1" customWidth="1"/>
    <col min="11" max="11" width="9.7109375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34</v>
      </c>
      <c r="B3" s="74"/>
      <c r="C3" s="74"/>
      <c r="D3" s="74"/>
      <c r="E3" s="74"/>
      <c r="F3" s="74"/>
      <c r="G3" s="74"/>
    </row>
    <row r="4" spans="1:11" x14ac:dyDescent="0.25">
      <c r="A4" s="11" t="s">
        <v>46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/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15187659</v>
      </c>
      <c r="E8" s="35">
        <f t="shared" ref="E8:G8" si="1">SUM(E9:E15)</f>
        <v>0</v>
      </c>
      <c r="F8" s="36">
        <f t="shared" si="1"/>
        <v>2579700</v>
      </c>
      <c r="G8" s="38">
        <f t="shared" si="1"/>
        <v>17767359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40000</v>
      </c>
      <c r="E9" s="84"/>
      <c r="F9" s="85">
        <v>25800</v>
      </c>
      <c r="G9" s="86">
        <f>D9-E9+F9</f>
        <v>65800</v>
      </c>
      <c r="H9" s="14" t="str">
        <f t="shared" si="2"/>
        <v>tak</v>
      </c>
      <c r="I9" s="15" t="str">
        <f t="shared" si="3"/>
        <v>tak</v>
      </c>
      <c r="J9" s="149">
        <v>40000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3000</v>
      </c>
      <c r="E10" s="90"/>
      <c r="F10" s="91"/>
      <c r="G10" s="92">
        <f t="shared" si="0"/>
        <v>3000</v>
      </c>
      <c r="H10" s="14" t="str">
        <f t="shared" si="2"/>
        <v>tak</v>
      </c>
      <c r="I10" s="15" t="str">
        <f t="shared" si="3"/>
        <v>nie</v>
      </c>
      <c r="J10" s="149">
        <v>3000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5356550</v>
      </c>
      <c r="E11" s="90"/>
      <c r="F11" s="91">
        <v>70000</v>
      </c>
      <c r="G11" s="92">
        <f>D11-E11+F11</f>
        <v>5426550</v>
      </c>
      <c r="H11" s="14" t="str">
        <f t="shared" si="2"/>
        <v>tak</v>
      </c>
      <c r="I11" s="15" t="str">
        <f t="shared" si="3"/>
        <v>tak</v>
      </c>
      <c r="J11" s="149">
        <v>5356550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9631659</v>
      </c>
      <c r="E12" s="90"/>
      <c r="F12" s="91">
        <f>2403900+80000</f>
        <v>2483900</v>
      </c>
      <c r="G12" s="92">
        <f t="shared" si="0"/>
        <v>12115559</v>
      </c>
      <c r="H12" s="14" t="str">
        <f t="shared" si="2"/>
        <v>tak</v>
      </c>
      <c r="I12" s="15" t="str">
        <f t="shared" si="3"/>
        <v>tak</v>
      </c>
      <c r="J12" s="149">
        <v>9631659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16250</v>
      </c>
      <c r="E13" s="90"/>
      <c r="F13" s="91"/>
      <c r="G13" s="92">
        <f t="shared" si="0"/>
        <v>16250</v>
      </c>
      <c r="H13" s="14" t="str">
        <f t="shared" si="2"/>
        <v>tak</v>
      </c>
      <c r="I13" s="15" t="str">
        <f t="shared" si="3"/>
        <v>nie</v>
      </c>
      <c r="J13" s="149">
        <v>16250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140100</v>
      </c>
      <c r="E14" s="90"/>
      <c r="F14" s="91"/>
      <c r="G14" s="92">
        <f t="shared" si="0"/>
        <v>140100</v>
      </c>
      <c r="H14" s="14" t="str">
        <f t="shared" si="2"/>
        <v>tak</v>
      </c>
      <c r="I14" s="15" t="str">
        <f t="shared" si="3"/>
        <v>nie</v>
      </c>
      <c r="J14" s="149">
        <v>140100</v>
      </c>
      <c r="K14" s="149">
        <f t="shared" si="4"/>
        <v>0</v>
      </c>
    </row>
    <row r="15" spans="1:11" s="2" customFormat="1" ht="15.75" thickBot="1" x14ac:dyDescent="0.25">
      <c r="A15" s="68"/>
      <c r="B15" s="98" t="s">
        <v>24</v>
      </c>
      <c r="C15" s="99" t="s">
        <v>25</v>
      </c>
      <c r="D15" s="143">
        <v>100</v>
      </c>
      <c r="E15" s="100"/>
      <c r="F15" s="101"/>
      <c r="G15" s="102">
        <f t="shared" si="0"/>
        <v>100</v>
      </c>
      <c r="H15" s="14" t="str">
        <f t="shared" si="2"/>
        <v>tak</v>
      </c>
      <c r="I15" s="15" t="str">
        <f t="shared" si="3"/>
        <v>nie</v>
      </c>
      <c r="J15" s="149">
        <v>100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15187659</v>
      </c>
      <c r="E16" s="51">
        <f t="shared" ref="E16:G16" si="5">SUM(E7:E8)</f>
        <v>0</v>
      </c>
      <c r="F16" s="52">
        <f t="shared" si="5"/>
        <v>2579700</v>
      </c>
      <c r="G16" s="54">
        <f t="shared" si="5"/>
        <v>17767359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15187659</v>
      </c>
      <c r="E17" s="41">
        <f>E18+E43</f>
        <v>0</v>
      </c>
      <c r="F17" s="42">
        <f>F18+F43</f>
        <v>2579700</v>
      </c>
      <c r="G17" s="43">
        <f>G18+G43</f>
        <v>17767359</v>
      </c>
      <c r="H17" s="14" t="str">
        <f t="shared" si="2"/>
        <v>tak</v>
      </c>
      <c r="I17" s="15" t="str">
        <f t="shared" si="3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15175897</v>
      </c>
      <c r="E18" s="65">
        <f>SUM(E19:E42)</f>
        <v>0</v>
      </c>
      <c r="F18" s="66">
        <f>SUM(F19:F42)</f>
        <v>2579700</v>
      </c>
      <c r="G18" s="60">
        <f>SUM(G19:G42)</f>
        <v>17755597</v>
      </c>
      <c r="H18" s="14" t="str">
        <f t="shared" si="2"/>
        <v>tak</v>
      </c>
      <c r="I18" s="15" t="str">
        <f t="shared" si="3"/>
        <v>tak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0">
        <v>122100</v>
      </c>
      <c r="E19" s="105"/>
      <c r="F19" s="106"/>
      <c r="G19" s="86">
        <f>+D19-E19+F19</f>
        <v>122100</v>
      </c>
      <c r="H19" s="14" t="str">
        <f t="shared" si="2"/>
        <v>tak</v>
      </c>
      <c r="I19" s="15" t="str">
        <f t="shared" si="3"/>
        <v>nie</v>
      </c>
      <c r="J19" s="149">
        <v>122100</v>
      </c>
      <c r="K19" s="149">
        <f t="shared" ref="K19:K42" si="6">D19-J19</f>
        <v>0</v>
      </c>
    </row>
    <row r="20" spans="1:11" s="3" customFormat="1" x14ac:dyDescent="0.2">
      <c r="A20" s="69"/>
      <c r="B20" s="107">
        <v>4190</v>
      </c>
      <c r="C20" s="108" t="s">
        <v>71</v>
      </c>
      <c r="D20" s="142">
        <v>49000</v>
      </c>
      <c r="E20" s="109"/>
      <c r="F20" s="110"/>
      <c r="G20" s="92">
        <f t="shared" ref="G20:G46" si="7">+D20-E20+F20</f>
        <v>49000</v>
      </c>
      <c r="H20" s="14" t="str">
        <f t="shared" si="2"/>
        <v>tak</v>
      </c>
      <c r="I20" s="15" t="str">
        <f t="shared" si="3"/>
        <v>nie</v>
      </c>
      <c r="J20" s="149">
        <v>49000</v>
      </c>
      <c r="K20" s="149">
        <f t="shared" si="6"/>
        <v>0</v>
      </c>
    </row>
    <row r="21" spans="1:11" s="3" customFormat="1" x14ac:dyDescent="0.2">
      <c r="A21" s="69"/>
      <c r="B21" s="107">
        <v>4110</v>
      </c>
      <c r="C21" s="108" t="s">
        <v>72</v>
      </c>
      <c r="D21" s="142">
        <v>7255</v>
      </c>
      <c r="E21" s="109"/>
      <c r="F21" s="110"/>
      <c r="G21" s="92">
        <f t="shared" si="7"/>
        <v>7255</v>
      </c>
      <c r="H21" s="14" t="str">
        <f t="shared" si="2"/>
        <v>tak</v>
      </c>
      <c r="I21" s="15" t="str">
        <f t="shared" si="3"/>
        <v>nie</v>
      </c>
      <c r="J21" s="149">
        <v>7255</v>
      </c>
      <c r="K21" s="149">
        <f t="shared" si="6"/>
        <v>0</v>
      </c>
    </row>
    <row r="22" spans="1:11" s="3" customFormat="1" x14ac:dyDescent="0.2">
      <c r="A22" s="69"/>
      <c r="B22" s="107">
        <v>4120</v>
      </c>
      <c r="C22" s="108" t="s">
        <v>73</v>
      </c>
      <c r="D22" s="142">
        <v>1035</v>
      </c>
      <c r="E22" s="109"/>
      <c r="F22" s="110"/>
      <c r="G22" s="92">
        <f t="shared" si="7"/>
        <v>1035</v>
      </c>
      <c r="H22" s="14" t="str">
        <f t="shared" si="2"/>
        <v>tak</v>
      </c>
      <c r="I22" s="15" t="str">
        <f t="shared" si="3"/>
        <v>nie</v>
      </c>
      <c r="J22" s="149">
        <v>1035</v>
      </c>
      <c r="K22" s="149">
        <f t="shared" si="6"/>
        <v>0</v>
      </c>
    </row>
    <row r="23" spans="1:11" s="3" customFormat="1" x14ac:dyDescent="0.2">
      <c r="A23" s="69"/>
      <c r="B23" s="107">
        <v>4170</v>
      </c>
      <c r="C23" s="108" t="s">
        <v>45</v>
      </c>
      <c r="D23" s="142">
        <v>42200</v>
      </c>
      <c r="E23" s="109"/>
      <c r="F23" s="110"/>
      <c r="G23" s="92">
        <f>+D23-E23+F23</f>
        <v>42200</v>
      </c>
      <c r="H23" s="14" t="str">
        <f t="shared" si="2"/>
        <v>tak</v>
      </c>
      <c r="I23" s="15" t="str">
        <f t="shared" si="3"/>
        <v>nie</v>
      </c>
      <c r="J23" s="149">
        <v>42200</v>
      </c>
      <c r="K23" s="149">
        <f t="shared" si="6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2">
        <v>1169574</v>
      </c>
      <c r="E24" s="109"/>
      <c r="F24" s="110">
        <v>22000</v>
      </c>
      <c r="G24" s="92">
        <f t="shared" si="7"/>
        <v>1191574</v>
      </c>
      <c r="H24" s="14" t="str">
        <f t="shared" si="2"/>
        <v>tak</v>
      </c>
      <c r="I24" s="15" t="str">
        <f t="shared" si="3"/>
        <v>tak</v>
      </c>
      <c r="J24" s="149">
        <v>1169574</v>
      </c>
      <c r="K24" s="149">
        <f t="shared" si="6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2">
        <v>1420000</v>
      </c>
      <c r="E25" s="109"/>
      <c r="F25" s="110"/>
      <c r="G25" s="92">
        <f t="shared" si="7"/>
        <v>1420000</v>
      </c>
      <c r="H25" s="14" t="str">
        <f t="shared" si="2"/>
        <v>tak</v>
      </c>
      <c r="I25" s="15" t="str">
        <f t="shared" si="3"/>
        <v>nie</v>
      </c>
      <c r="J25" s="149">
        <v>1420000</v>
      </c>
      <c r="K25" s="149">
        <f t="shared" si="6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2">
        <v>289069</v>
      </c>
      <c r="E26" s="109"/>
      <c r="F26" s="110"/>
      <c r="G26" s="92">
        <f t="shared" si="7"/>
        <v>289069</v>
      </c>
      <c r="H26" s="14" t="str">
        <f t="shared" si="2"/>
        <v>tak</v>
      </c>
      <c r="I26" s="15" t="str">
        <f t="shared" si="3"/>
        <v>nie</v>
      </c>
      <c r="J26" s="149">
        <v>289069</v>
      </c>
      <c r="K26" s="149">
        <f t="shared" si="6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2">
        <v>2112620</v>
      </c>
      <c r="E27" s="109"/>
      <c r="F27" s="110">
        <v>28000</v>
      </c>
      <c r="G27" s="92">
        <f t="shared" si="7"/>
        <v>2140620</v>
      </c>
      <c r="H27" s="14" t="str">
        <f t="shared" si="2"/>
        <v>tak</v>
      </c>
      <c r="I27" s="15" t="str">
        <f t="shared" si="3"/>
        <v>tak</v>
      </c>
      <c r="J27" s="149">
        <v>2112620</v>
      </c>
      <c r="K27" s="149">
        <f t="shared" si="6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2">
        <v>693220</v>
      </c>
      <c r="E28" s="109"/>
      <c r="F28" s="110">
        <v>20000</v>
      </c>
      <c r="G28" s="92">
        <f t="shared" si="7"/>
        <v>713220</v>
      </c>
      <c r="H28" s="14" t="str">
        <f t="shared" si="2"/>
        <v>tak</v>
      </c>
      <c r="I28" s="15" t="str">
        <f t="shared" si="3"/>
        <v>tak</v>
      </c>
      <c r="J28" s="149">
        <v>693220</v>
      </c>
      <c r="K28" s="149">
        <f t="shared" si="6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2">
        <v>37890</v>
      </c>
      <c r="E29" s="109"/>
      <c r="F29" s="110"/>
      <c r="G29" s="92">
        <f t="shared" si="7"/>
        <v>37890</v>
      </c>
      <c r="H29" s="14" t="str">
        <f t="shared" si="2"/>
        <v>tak</v>
      </c>
      <c r="I29" s="15" t="str">
        <f t="shared" si="3"/>
        <v>nie</v>
      </c>
      <c r="J29" s="149">
        <v>37890</v>
      </c>
      <c r="K29" s="149">
        <f t="shared" si="6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2">
        <v>8722361</v>
      </c>
      <c r="E30" s="109"/>
      <c r="F30" s="110">
        <f>2429700+80000</f>
        <v>2509700</v>
      </c>
      <c r="G30" s="92">
        <f t="shared" si="7"/>
        <v>11232061</v>
      </c>
      <c r="H30" s="14" t="str">
        <f t="shared" si="2"/>
        <v>tak</v>
      </c>
      <c r="I30" s="15" t="str">
        <f t="shared" si="3"/>
        <v>tak</v>
      </c>
      <c r="J30" s="149">
        <v>8722361</v>
      </c>
      <c r="K30" s="149">
        <f t="shared" si="6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2">
        <v>24900</v>
      </c>
      <c r="E31" s="109"/>
      <c r="F31" s="110"/>
      <c r="G31" s="92">
        <f t="shared" si="7"/>
        <v>24900</v>
      </c>
      <c r="H31" s="14" t="str">
        <f t="shared" si="2"/>
        <v>tak</v>
      </c>
      <c r="I31" s="15" t="str">
        <f t="shared" si="3"/>
        <v>nie</v>
      </c>
      <c r="J31" s="149">
        <v>24900</v>
      </c>
      <c r="K31" s="149">
        <f t="shared" si="6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2">
        <v>21000</v>
      </c>
      <c r="E32" s="109"/>
      <c r="F32" s="110"/>
      <c r="G32" s="92">
        <f t="shared" si="7"/>
        <v>21000</v>
      </c>
      <c r="H32" s="14" t="str">
        <f t="shared" si="2"/>
        <v>tak</v>
      </c>
      <c r="I32" s="15" t="str">
        <f t="shared" si="3"/>
        <v>nie</v>
      </c>
      <c r="J32" s="149">
        <v>21000</v>
      </c>
      <c r="K32" s="149">
        <f t="shared" si="6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2">
        <v>32855</v>
      </c>
      <c r="E33" s="109"/>
      <c r="F33" s="110"/>
      <c r="G33" s="92">
        <f t="shared" si="7"/>
        <v>32855</v>
      </c>
      <c r="H33" s="14" t="str">
        <f t="shared" si="2"/>
        <v>tak</v>
      </c>
      <c r="I33" s="15" t="str">
        <f t="shared" si="3"/>
        <v>nie</v>
      </c>
      <c r="J33" s="149">
        <v>32855</v>
      </c>
      <c r="K33" s="149">
        <f t="shared" si="6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2">
        <v>6000</v>
      </c>
      <c r="E34" s="109"/>
      <c r="F34" s="110"/>
      <c r="G34" s="92">
        <f t="shared" si="7"/>
        <v>6000</v>
      </c>
      <c r="H34" s="14" t="str">
        <f t="shared" si="2"/>
        <v>tak</v>
      </c>
      <c r="I34" s="15" t="str">
        <f t="shared" si="3"/>
        <v>nie</v>
      </c>
      <c r="J34" s="149">
        <v>6000</v>
      </c>
      <c r="K34" s="149">
        <f t="shared" si="6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2">
        <v>22350</v>
      </c>
      <c r="E35" s="109"/>
      <c r="F35" s="110"/>
      <c r="G35" s="92">
        <f t="shared" si="7"/>
        <v>22350</v>
      </c>
      <c r="H35" s="14" t="str">
        <f t="shared" si="2"/>
        <v>tak</v>
      </c>
      <c r="I35" s="15" t="str">
        <f t="shared" si="3"/>
        <v>nie</v>
      </c>
      <c r="J35" s="149">
        <v>22350</v>
      </c>
      <c r="K35" s="149">
        <f t="shared" si="6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2">
        <v>10000</v>
      </c>
      <c r="E36" s="109"/>
      <c r="F36" s="110"/>
      <c r="G36" s="92">
        <f t="shared" si="7"/>
        <v>10000</v>
      </c>
      <c r="H36" s="14" t="str">
        <f t="shared" si="2"/>
        <v>tak</v>
      </c>
      <c r="I36" s="15" t="str">
        <f t="shared" si="3"/>
        <v>nie</v>
      </c>
      <c r="J36" s="149">
        <v>10000</v>
      </c>
      <c r="K36" s="149">
        <f t="shared" si="6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2">
        <v>2075</v>
      </c>
      <c r="E37" s="109"/>
      <c r="F37" s="110"/>
      <c r="G37" s="92">
        <f t="shared" si="7"/>
        <v>2075</v>
      </c>
      <c r="H37" s="14" t="str">
        <f t="shared" ref="H37" si="8">IF(OR(NOT(A37=""),D37+E37+F37+G37&gt;0),"tak","nie")</f>
        <v>tak</v>
      </c>
      <c r="I37" s="15" t="str">
        <f t="shared" ref="I37" si="9">IF(OR(NOT(A37=""),E37&gt;0,F37&gt;0),"tak","nie")</f>
        <v>nie</v>
      </c>
      <c r="J37" s="149">
        <v>2075</v>
      </c>
      <c r="K37" s="149">
        <f t="shared" si="6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2">
        <v>6720</v>
      </c>
      <c r="E38" s="109"/>
      <c r="F38" s="110"/>
      <c r="G38" s="92">
        <f t="shared" si="7"/>
        <v>6720</v>
      </c>
      <c r="H38" s="14" t="str">
        <f t="shared" si="2"/>
        <v>tak</v>
      </c>
      <c r="I38" s="15" t="str">
        <f t="shared" si="3"/>
        <v>nie</v>
      </c>
      <c r="J38" s="149">
        <v>6720</v>
      </c>
      <c r="K38" s="149">
        <f t="shared" si="6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2">
        <v>332940</v>
      </c>
      <c r="E39" s="109"/>
      <c r="F39" s="110"/>
      <c r="G39" s="92">
        <f t="shared" si="7"/>
        <v>332940</v>
      </c>
      <c r="H39" s="14" t="str">
        <f t="shared" si="2"/>
        <v>tak</v>
      </c>
      <c r="I39" s="15" t="str">
        <f t="shared" si="3"/>
        <v>nie</v>
      </c>
      <c r="J39" s="149">
        <v>332940</v>
      </c>
      <c r="K39" s="149">
        <f t="shared" si="6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2">
        <v>2800</v>
      </c>
      <c r="E40" s="109"/>
      <c r="F40" s="110"/>
      <c r="G40" s="92">
        <f t="shared" si="7"/>
        <v>2800</v>
      </c>
      <c r="H40" s="14" t="str">
        <f t="shared" si="2"/>
        <v>tak</v>
      </c>
      <c r="I40" s="15" t="str">
        <f t="shared" si="3"/>
        <v>nie</v>
      </c>
      <c r="J40" s="149">
        <v>2800</v>
      </c>
      <c r="K40" s="149">
        <f t="shared" si="6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2">
        <v>47300</v>
      </c>
      <c r="E41" s="109"/>
      <c r="F41" s="110"/>
      <c r="G41" s="92">
        <f>+D41-E41+F41</f>
        <v>47300</v>
      </c>
      <c r="H41" s="14" t="str">
        <f t="shared" si="2"/>
        <v>tak</v>
      </c>
      <c r="I41" s="15" t="str">
        <f t="shared" si="3"/>
        <v>nie</v>
      </c>
      <c r="J41" s="149">
        <v>47300</v>
      </c>
      <c r="K41" s="149">
        <f t="shared" si="6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1">
        <v>633</v>
      </c>
      <c r="E42" s="114"/>
      <c r="F42" s="115"/>
      <c r="G42" s="116">
        <f>+D42-E42+F42</f>
        <v>633</v>
      </c>
      <c r="H42" s="14" t="str">
        <f>IF(OR(NOT(A42=""),D42+E42+F42+G42&gt;0),"tak","nie")</f>
        <v>tak</v>
      </c>
      <c r="I42" s="15" t="str">
        <f>IF(OR(NOT(A42=""),E42&gt;0,F42&gt;0),"tak","nie")</f>
        <v>nie</v>
      </c>
      <c r="J42" s="149">
        <v>633</v>
      </c>
      <c r="K42" s="149">
        <f t="shared" si="6"/>
        <v>0</v>
      </c>
    </row>
    <row r="43" spans="1:11" s="3" customFormat="1" x14ac:dyDescent="0.2">
      <c r="A43" s="4"/>
      <c r="B43" s="55">
        <v>2</v>
      </c>
      <c r="C43" s="56" t="s">
        <v>10</v>
      </c>
      <c r="D43" s="57">
        <f>D44+D45</f>
        <v>11762</v>
      </c>
      <c r="E43" s="58">
        <f>E44+E45</f>
        <v>0</v>
      </c>
      <c r="F43" s="59">
        <f t="shared" ref="F43" si="10">F44+F45</f>
        <v>0</v>
      </c>
      <c r="G43" s="60">
        <f t="shared" si="7"/>
        <v>11762</v>
      </c>
      <c r="H43" s="14" t="str">
        <f t="shared" si="2"/>
        <v>tak</v>
      </c>
      <c r="I43" s="15" t="str">
        <f t="shared" si="3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7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1">D44-J44</f>
        <v>0</v>
      </c>
    </row>
    <row r="45" spans="1:11" s="3" customFormat="1" x14ac:dyDescent="0.2">
      <c r="A45" s="70"/>
      <c r="B45" s="119">
        <v>6060</v>
      </c>
      <c r="C45" s="120" t="s">
        <v>69</v>
      </c>
      <c r="D45" s="141">
        <v>11762</v>
      </c>
      <c r="E45" s="114"/>
      <c r="F45" s="115"/>
      <c r="G45" s="116">
        <f t="shared" si="7"/>
        <v>11762</v>
      </c>
      <c r="H45" s="14" t="str">
        <f t="shared" si="2"/>
        <v>tak</v>
      </c>
      <c r="I45" s="15" t="str">
        <f t="shared" si="3"/>
        <v>nie</v>
      </c>
      <c r="J45" s="149">
        <v>11762</v>
      </c>
      <c r="K45" s="149">
        <f t="shared" si="11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 t="shared" si="7"/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15187659</v>
      </c>
      <c r="E47" s="51">
        <f>E17+E46</f>
        <v>0</v>
      </c>
      <c r="F47" s="52">
        <f>F17+F46</f>
        <v>2579700</v>
      </c>
      <c r="G47" s="54">
        <f>G17+G46</f>
        <v>17767359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1" x14ac:dyDescent="0.25">
      <c r="H48" s="1" t="str">
        <f t="shared" ref="H48" si="12">IF(OR(NOT(A48=""),D48+E48+F48+G48&gt;0),"tak","nie")</f>
        <v>nie</v>
      </c>
      <c r="I48" s="1" t="str">
        <f t="shared" ref="I48" si="13">IF(OR(NOT(A48=""),E48&gt;0,F48&gt;0),"tak","nie")</f>
        <v>nie</v>
      </c>
    </row>
  </sheetData>
  <sheetProtection selectLockedCells="1"/>
  <autoFilter ref="A6:J6" xr:uid="{81763E8F-0CF2-455A-9267-D7A9E2BA934F}"/>
  <phoneticPr fontId="4" type="noConversion"/>
  <conditionalFormatting sqref="H6:I6">
    <cfRule type="cellIs" dxfId="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CCECFF"/>
  </sheetPr>
  <dimension ref="A1:K48"/>
  <sheetViews>
    <sheetView view="pageBreakPreview" topLeftCell="A29" zoomScaleNormal="100" zoomScaleSheetLayoutView="100" workbookViewId="0">
      <selection activeCell="C6" sqref="C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2.42578125" style="150" bestFit="1" customWidth="1"/>
    <col min="11" max="11" width="9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35</v>
      </c>
      <c r="B3" s="74"/>
      <c r="C3" s="74"/>
      <c r="D3" s="74"/>
      <c r="E3" s="74"/>
      <c r="F3" s="74"/>
      <c r="G3" s="74"/>
    </row>
    <row r="4" spans="1:11" x14ac:dyDescent="0.25">
      <c r="A4" s="11" t="s">
        <v>47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17071687</v>
      </c>
      <c r="E8" s="35">
        <f t="shared" ref="E8:G8" si="1">SUM(E9:E15)</f>
        <v>0</v>
      </c>
      <c r="F8" s="36">
        <f t="shared" si="1"/>
        <v>0</v>
      </c>
      <c r="G8" s="38">
        <f t="shared" si="1"/>
        <v>17071687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10313992</v>
      </c>
      <c r="E9" s="84"/>
      <c r="F9" s="85"/>
      <c r="G9" s="86">
        <f t="shared" si="0"/>
        <v>10313992</v>
      </c>
      <c r="H9" s="14" t="str">
        <f t="shared" si="2"/>
        <v>tak</v>
      </c>
      <c r="I9" s="15" t="str">
        <f t="shared" si="3"/>
        <v>nie</v>
      </c>
      <c r="J9" s="149">
        <v>10313992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0"/>
        <v>0</v>
      </c>
      <c r="H10" s="14" t="str">
        <f t="shared" si="2"/>
        <v>nie</v>
      </c>
      <c r="I10" s="15" t="str">
        <f t="shared" si="3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323000</v>
      </c>
      <c r="E11" s="90"/>
      <c r="F11" s="91"/>
      <c r="G11" s="92">
        <f t="shared" si="0"/>
        <v>323000</v>
      </c>
      <c r="H11" s="14" t="str">
        <f t="shared" si="2"/>
        <v>tak</v>
      </c>
      <c r="I11" s="15" t="str">
        <f t="shared" si="3"/>
        <v>nie</v>
      </c>
      <c r="J11" s="149">
        <v>323000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6422525</v>
      </c>
      <c r="E12" s="90"/>
      <c r="F12" s="91"/>
      <c r="G12" s="92">
        <f t="shared" si="0"/>
        <v>6422525</v>
      </c>
      <c r="H12" s="14" t="str">
        <f t="shared" si="2"/>
        <v>tak</v>
      </c>
      <c r="I12" s="15" t="str">
        <f t="shared" si="3"/>
        <v>nie</v>
      </c>
      <c r="J12" s="149">
        <v>6422525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250</v>
      </c>
      <c r="E13" s="90"/>
      <c r="F13" s="91"/>
      <c r="G13" s="92">
        <f>D13-E13+F13</f>
        <v>250</v>
      </c>
      <c r="H13" s="14" t="str">
        <f t="shared" si="2"/>
        <v>tak</v>
      </c>
      <c r="I13" s="15" t="str">
        <f t="shared" si="3"/>
        <v>nie</v>
      </c>
      <c r="J13" s="149">
        <v>250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10000</v>
      </c>
      <c r="E14" s="90"/>
      <c r="F14" s="91"/>
      <c r="G14" s="92">
        <f t="shared" si="0"/>
        <v>10000</v>
      </c>
      <c r="H14" s="14" t="str">
        <f t="shared" si="2"/>
        <v>tak</v>
      </c>
      <c r="I14" s="15" t="str">
        <f t="shared" si="3"/>
        <v>nie</v>
      </c>
      <c r="J14" s="149">
        <v>10000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1920</v>
      </c>
      <c r="E15" s="124"/>
      <c r="F15" s="125"/>
      <c r="G15" s="126">
        <f t="shared" si="0"/>
        <v>1920</v>
      </c>
      <c r="H15" s="14" t="str">
        <f t="shared" si="2"/>
        <v>tak</v>
      </c>
      <c r="I15" s="15" t="str">
        <f t="shared" si="3"/>
        <v>nie</v>
      </c>
      <c r="J15" s="149">
        <v>1920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17071687</v>
      </c>
      <c r="E16" s="51">
        <f t="shared" ref="E16:G16" si="5">SUM(E7:E8)</f>
        <v>0</v>
      </c>
      <c r="F16" s="52">
        <f t="shared" si="5"/>
        <v>0</v>
      </c>
      <c r="G16" s="54">
        <f t="shared" si="5"/>
        <v>17071687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17071687</v>
      </c>
      <c r="E17" s="41">
        <f t="shared" ref="E17:G17" si="6">E18+E43</f>
        <v>0</v>
      </c>
      <c r="F17" s="42">
        <f t="shared" si="6"/>
        <v>0</v>
      </c>
      <c r="G17" s="43">
        <f t="shared" si="6"/>
        <v>17071584</v>
      </c>
      <c r="H17" s="14" t="str">
        <f t="shared" si="2"/>
        <v>tak</v>
      </c>
      <c r="I17" s="15" t="str">
        <f t="shared" si="3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17071687</v>
      </c>
      <c r="E18" s="65">
        <f t="shared" ref="E18:G18" si="7">SUM(E19:E42)</f>
        <v>0</v>
      </c>
      <c r="F18" s="66">
        <f t="shared" si="7"/>
        <v>0</v>
      </c>
      <c r="G18" s="60">
        <f t="shared" si="7"/>
        <v>17071584</v>
      </c>
      <c r="H18" s="14" t="str">
        <f t="shared" si="2"/>
        <v>tak</v>
      </c>
      <c r="I18" s="15" t="str">
        <f t="shared" si="3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0">
        <v>13990</v>
      </c>
      <c r="E19" s="105"/>
      <c r="F19" s="106"/>
      <c r="G19" s="86">
        <f t="shared" ref="G19:G41" si="8">D19-E19+F19</f>
        <v>13990</v>
      </c>
      <c r="H19" s="14" t="str">
        <f t="shared" si="2"/>
        <v>tak</v>
      </c>
      <c r="I19" s="15" t="str">
        <f t="shared" si="3"/>
        <v>nie</v>
      </c>
      <c r="J19" s="149">
        <v>13990</v>
      </c>
      <c r="K19" s="149">
        <f t="shared" ref="K19:K42" si="9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2">
        <v>86</v>
      </c>
      <c r="E20" s="109"/>
      <c r="F20" s="110"/>
      <c r="G20" s="92">
        <f t="shared" si="8"/>
        <v>86</v>
      </c>
      <c r="H20" s="14" t="str">
        <f t="shared" si="2"/>
        <v>tak</v>
      </c>
      <c r="I20" s="15" t="str">
        <f t="shared" si="3"/>
        <v>nie</v>
      </c>
      <c r="J20" s="149">
        <v>86</v>
      </c>
      <c r="K20" s="149">
        <f t="shared" si="9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2">
        <v>12</v>
      </c>
      <c r="E21" s="109"/>
      <c r="F21" s="110"/>
      <c r="G21" s="92">
        <f t="shared" si="8"/>
        <v>12</v>
      </c>
      <c r="H21" s="14" t="str">
        <f t="shared" si="2"/>
        <v>tak</v>
      </c>
      <c r="I21" s="15" t="str">
        <f t="shared" si="3"/>
        <v>nie</v>
      </c>
      <c r="J21" s="149">
        <v>12</v>
      </c>
      <c r="K21" s="149">
        <f t="shared" si="9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2">
        <v>500</v>
      </c>
      <c r="E22" s="109"/>
      <c r="F22" s="110"/>
      <c r="G22" s="92">
        <f t="shared" si="8"/>
        <v>500</v>
      </c>
      <c r="H22" s="14" t="str">
        <f t="shared" si="2"/>
        <v>tak</v>
      </c>
      <c r="I22" s="15" t="str">
        <f t="shared" si="3"/>
        <v>nie</v>
      </c>
      <c r="J22" s="149">
        <v>500</v>
      </c>
      <c r="K22" s="149">
        <f t="shared" si="9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2">
        <v>4800</v>
      </c>
      <c r="E23" s="109"/>
      <c r="F23" s="110"/>
      <c r="G23" s="92">
        <f>D23-E23+F23</f>
        <v>4800</v>
      </c>
      <c r="H23" s="14" t="str">
        <f t="shared" si="2"/>
        <v>tak</v>
      </c>
      <c r="I23" s="15" t="str">
        <f t="shared" si="3"/>
        <v>nie</v>
      </c>
      <c r="J23" s="149">
        <v>4800</v>
      </c>
      <c r="K23" s="149">
        <f t="shared" si="9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2">
        <v>68142</v>
      </c>
      <c r="E24" s="109"/>
      <c r="F24" s="110"/>
      <c r="G24" s="92">
        <f t="shared" si="8"/>
        <v>68142</v>
      </c>
      <c r="H24" s="14" t="str">
        <f t="shared" si="2"/>
        <v>tak</v>
      </c>
      <c r="I24" s="15" t="str">
        <f t="shared" si="3"/>
        <v>nie</v>
      </c>
      <c r="J24" s="149">
        <v>68142</v>
      </c>
      <c r="K24" s="149">
        <f t="shared" si="9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2">
        <v>16011821</v>
      </c>
      <c r="E25" s="109"/>
      <c r="F25" s="110"/>
      <c r="G25" s="92">
        <f t="shared" si="8"/>
        <v>16011821</v>
      </c>
      <c r="H25" s="14" t="str">
        <f t="shared" si="2"/>
        <v>tak</v>
      </c>
      <c r="I25" s="15" t="str">
        <f t="shared" si="3"/>
        <v>nie</v>
      </c>
      <c r="J25" s="149">
        <v>16011821</v>
      </c>
      <c r="K25" s="149">
        <f t="shared" si="9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2">
        <v>14524</v>
      </c>
      <c r="E26" s="109"/>
      <c r="F26" s="110"/>
      <c r="G26" s="92">
        <f t="shared" si="8"/>
        <v>14524</v>
      </c>
      <c r="H26" s="14" t="str">
        <f t="shared" si="2"/>
        <v>tak</v>
      </c>
      <c r="I26" s="15" t="str">
        <f t="shared" si="3"/>
        <v>nie</v>
      </c>
      <c r="J26" s="149">
        <v>14524</v>
      </c>
      <c r="K26" s="149">
        <f t="shared" si="9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2">
        <v>99000</v>
      </c>
      <c r="E27" s="109"/>
      <c r="F27" s="110"/>
      <c r="G27" s="92">
        <f t="shared" si="8"/>
        <v>99000</v>
      </c>
      <c r="H27" s="14" t="str">
        <f t="shared" si="2"/>
        <v>tak</v>
      </c>
      <c r="I27" s="15" t="str">
        <f t="shared" si="3"/>
        <v>nie</v>
      </c>
      <c r="J27" s="149">
        <v>99000</v>
      </c>
      <c r="K27" s="149">
        <f t="shared" si="9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2">
        <v>62640</v>
      </c>
      <c r="E28" s="109"/>
      <c r="F28" s="110"/>
      <c r="G28" s="92">
        <f t="shared" si="8"/>
        <v>62640</v>
      </c>
      <c r="H28" s="14" t="str">
        <f t="shared" si="2"/>
        <v>tak</v>
      </c>
      <c r="I28" s="15" t="str">
        <f t="shared" si="3"/>
        <v>nie</v>
      </c>
      <c r="J28" s="149">
        <v>62640</v>
      </c>
      <c r="K28" s="149">
        <f t="shared" si="9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2">
        <v>1000</v>
      </c>
      <c r="E29" s="109"/>
      <c r="F29" s="110"/>
      <c r="G29" s="92">
        <f t="shared" si="8"/>
        <v>1000</v>
      </c>
      <c r="H29" s="14" t="str">
        <f t="shared" si="2"/>
        <v>tak</v>
      </c>
      <c r="I29" s="15" t="str">
        <f t="shared" si="3"/>
        <v>nie</v>
      </c>
      <c r="J29" s="149">
        <v>1000</v>
      </c>
      <c r="K29" s="149">
        <f t="shared" si="9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2">
        <v>749344</v>
      </c>
      <c r="E30" s="109"/>
      <c r="F30" s="110"/>
      <c r="G30" s="92">
        <f t="shared" si="8"/>
        <v>749344</v>
      </c>
      <c r="H30" s="14" t="str">
        <f t="shared" si="2"/>
        <v>tak</v>
      </c>
      <c r="I30" s="15" t="str">
        <f t="shared" si="3"/>
        <v>nie</v>
      </c>
      <c r="J30" s="149">
        <v>749344</v>
      </c>
      <c r="K30" s="149">
        <f t="shared" si="9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2">
        <v>1127</v>
      </c>
      <c r="E31" s="109"/>
      <c r="F31" s="110"/>
      <c r="G31" s="92">
        <f t="shared" si="8"/>
        <v>1127</v>
      </c>
      <c r="H31" s="14" t="str">
        <f t="shared" si="2"/>
        <v>tak</v>
      </c>
      <c r="I31" s="15" t="str">
        <f t="shared" si="3"/>
        <v>nie</v>
      </c>
      <c r="J31" s="149">
        <v>1127</v>
      </c>
      <c r="K31" s="149">
        <f t="shared" si="9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2">
        <v>2900</v>
      </c>
      <c r="E32" s="109"/>
      <c r="F32" s="110"/>
      <c r="G32" s="92">
        <f t="shared" si="8"/>
        <v>2900</v>
      </c>
      <c r="H32" s="14" t="str">
        <f t="shared" si="2"/>
        <v>tak</v>
      </c>
      <c r="I32" s="15" t="str">
        <f t="shared" si="3"/>
        <v>nie</v>
      </c>
      <c r="J32" s="149">
        <v>2900</v>
      </c>
      <c r="K32" s="149">
        <f t="shared" si="9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2">
        <v>1300</v>
      </c>
      <c r="E33" s="109"/>
      <c r="F33" s="110"/>
      <c r="G33" s="92">
        <f t="shared" si="8"/>
        <v>1300</v>
      </c>
      <c r="H33" s="14" t="str">
        <f t="shared" si="2"/>
        <v>tak</v>
      </c>
      <c r="I33" s="15" t="str">
        <f t="shared" si="3"/>
        <v>nie</v>
      </c>
      <c r="J33" s="149">
        <v>1300</v>
      </c>
      <c r="K33" s="149">
        <f t="shared" si="9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2">
        <v>500</v>
      </c>
      <c r="E34" s="109"/>
      <c r="F34" s="110"/>
      <c r="G34" s="92">
        <f t="shared" si="8"/>
        <v>500</v>
      </c>
      <c r="H34" s="14" t="str">
        <f t="shared" si="2"/>
        <v>tak</v>
      </c>
      <c r="I34" s="15" t="str">
        <f t="shared" si="3"/>
        <v>nie</v>
      </c>
      <c r="J34" s="149">
        <v>500</v>
      </c>
      <c r="K34" s="149">
        <f t="shared" si="9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2">
        <v>0</v>
      </c>
      <c r="E35" s="109"/>
      <c r="F35" s="110"/>
      <c r="G35" s="92">
        <f t="shared" si="8"/>
        <v>0</v>
      </c>
      <c r="H35" s="14" t="str">
        <f t="shared" si="2"/>
        <v>nie</v>
      </c>
      <c r="I35" s="15" t="str">
        <f t="shared" si="3"/>
        <v>nie</v>
      </c>
      <c r="J35" s="149">
        <v>0</v>
      </c>
      <c r="K35" s="149">
        <f t="shared" si="9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2">
        <v>0</v>
      </c>
      <c r="E36" s="109"/>
      <c r="F36" s="110"/>
      <c r="G36" s="92">
        <f t="shared" si="8"/>
        <v>0</v>
      </c>
      <c r="H36" s="14" t="str">
        <f t="shared" si="2"/>
        <v>nie</v>
      </c>
      <c r="I36" s="15" t="str">
        <f t="shared" si="3"/>
        <v>nie</v>
      </c>
      <c r="J36" s="149">
        <v>0</v>
      </c>
      <c r="K36" s="149">
        <f t="shared" si="9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2">
        <v>103</v>
      </c>
      <c r="E37" s="109"/>
      <c r="F37" s="110"/>
      <c r="G37" s="92"/>
      <c r="H37" s="14" t="str">
        <f t="shared" ref="H37" si="10">IF(OR(NOT(A37=""),D37+E37+F37+G37&gt;0),"tak","nie")</f>
        <v>tak</v>
      </c>
      <c r="I37" s="15" t="str">
        <f t="shared" ref="I37" si="11">IF(OR(NOT(A37=""),E37&gt;0,F37&gt;0),"tak","nie")</f>
        <v>nie</v>
      </c>
      <c r="J37" s="149">
        <v>103</v>
      </c>
      <c r="K37" s="149">
        <f t="shared" si="9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2">
        <v>40</v>
      </c>
      <c r="E38" s="109"/>
      <c r="F38" s="110"/>
      <c r="G38" s="92">
        <f t="shared" si="8"/>
        <v>40</v>
      </c>
      <c r="H38" s="14" t="str">
        <f t="shared" si="2"/>
        <v>tak</v>
      </c>
      <c r="I38" s="15" t="str">
        <f t="shared" si="3"/>
        <v>nie</v>
      </c>
      <c r="J38" s="149">
        <v>40</v>
      </c>
      <c r="K38" s="149">
        <f t="shared" si="9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2">
        <v>34820</v>
      </c>
      <c r="E39" s="109"/>
      <c r="F39" s="110"/>
      <c r="G39" s="92">
        <f t="shared" si="8"/>
        <v>34820</v>
      </c>
      <c r="H39" s="14" t="str">
        <f t="shared" si="2"/>
        <v>tak</v>
      </c>
      <c r="I39" s="15" t="str">
        <f t="shared" si="3"/>
        <v>nie</v>
      </c>
      <c r="J39" s="149">
        <v>34820</v>
      </c>
      <c r="K39" s="149">
        <f t="shared" si="9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2">
        <v>1700</v>
      </c>
      <c r="E40" s="109"/>
      <c r="F40" s="110"/>
      <c r="G40" s="92">
        <f t="shared" si="8"/>
        <v>1700</v>
      </c>
      <c r="H40" s="14" t="str">
        <f t="shared" si="2"/>
        <v>tak</v>
      </c>
      <c r="I40" s="15" t="str">
        <f t="shared" si="3"/>
        <v>nie</v>
      </c>
      <c r="J40" s="149">
        <v>1700</v>
      </c>
      <c r="K40" s="149">
        <f t="shared" si="9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2">
        <v>3330</v>
      </c>
      <c r="E41" s="109"/>
      <c r="F41" s="110"/>
      <c r="G41" s="92">
        <f t="shared" si="8"/>
        <v>3330</v>
      </c>
      <c r="H41" s="14" t="str">
        <f t="shared" si="2"/>
        <v>tak</v>
      </c>
      <c r="I41" s="15" t="str">
        <f t="shared" si="3"/>
        <v>nie</v>
      </c>
      <c r="J41" s="149">
        <v>3330</v>
      </c>
      <c r="K41" s="149">
        <f t="shared" si="9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1">
        <v>8</v>
      </c>
      <c r="E42" s="114"/>
      <c r="F42" s="115"/>
      <c r="G42" s="116">
        <f>D42-E42+F42</f>
        <v>8</v>
      </c>
      <c r="H42" s="14" t="str">
        <f t="shared" si="2"/>
        <v>tak</v>
      </c>
      <c r="I42" s="15" t="str">
        <f t="shared" si="3"/>
        <v>nie</v>
      </c>
      <c r="J42" s="149">
        <v>8</v>
      </c>
      <c r="K42" s="149">
        <f t="shared" si="9"/>
        <v>0</v>
      </c>
    </row>
    <row r="43" spans="1:11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2"/>
        <v>nie</v>
      </c>
      <c r="I43" s="15" t="str">
        <f t="shared" si="3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1">
        <v>0</v>
      </c>
      <c r="E45" s="131"/>
      <c r="F45" s="132"/>
      <c r="G45" s="116">
        <f t="shared" si="13"/>
        <v>0</v>
      </c>
      <c r="H45" s="14" t="str">
        <f t="shared" si="2"/>
        <v>nie</v>
      </c>
      <c r="I45" s="15" t="str">
        <f t="shared" si="3"/>
        <v>nie</v>
      </c>
      <c r="J45" s="149">
        <v>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>D46-E46+F46</f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17071687</v>
      </c>
      <c r="E47" s="51">
        <f t="shared" ref="E47:G47" si="15">E17+E46</f>
        <v>0</v>
      </c>
      <c r="F47" s="52">
        <f t="shared" si="15"/>
        <v>0</v>
      </c>
      <c r="G47" s="54">
        <f t="shared" si="15"/>
        <v>17071584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1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 xr:uid="{3577C4FB-E7D2-4A7C-966B-0361CE4F2551}"/>
  <phoneticPr fontId="4" type="noConversion"/>
  <conditionalFormatting sqref="H6:I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CCECFF"/>
  </sheetPr>
  <dimension ref="A1:K48"/>
  <sheetViews>
    <sheetView view="pageBreakPreview" topLeftCell="A4" zoomScaleNormal="100" zoomScaleSheetLayoutView="100" workbookViewId="0">
      <selection activeCell="C6" sqref="C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1" width="8.85546875" style="150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36</v>
      </c>
      <c r="B3" s="74"/>
      <c r="C3" s="74"/>
      <c r="D3" s="74"/>
      <c r="E3" s="74"/>
      <c r="F3" s="74"/>
      <c r="G3" s="74"/>
    </row>
    <row r="4" spans="1:11" x14ac:dyDescent="0.25">
      <c r="A4" s="11" t="s">
        <v>48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165000</v>
      </c>
      <c r="E8" s="35">
        <f t="shared" ref="E8:G8" si="0">SUM(E9:E15)</f>
        <v>0</v>
      </c>
      <c r="F8" s="36">
        <f t="shared" si="0"/>
        <v>0</v>
      </c>
      <c r="G8" s="38">
        <f t="shared" si="0"/>
        <v>165000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96000</v>
      </c>
      <c r="E9" s="84"/>
      <c r="F9" s="85"/>
      <c r="G9" s="86">
        <f t="shared" ref="G9:G15" si="3">D9-E9+F9</f>
        <v>96000</v>
      </c>
      <c r="H9" s="14" t="str">
        <f t="shared" si="1"/>
        <v>tak</v>
      </c>
      <c r="I9" s="15" t="str">
        <f t="shared" si="2"/>
        <v>nie</v>
      </c>
      <c r="J9" s="149">
        <v>96000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37500</v>
      </c>
      <c r="E11" s="90"/>
      <c r="F11" s="91"/>
      <c r="G11" s="92">
        <f t="shared" si="3"/>
        <v>37500</v>
      </c>
      <c r="H11" s="14" t="str">
        <f t="shared" si="1"/>
        <v>tak</v>
      </c>
      <c r="I11" s="15" t="str">
        <f t="shared" si="2"/>
        <v>nie</v>
      </c>
      <c r="J11" s="149">
        <v>37500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31500</v>
      </c>
      <c r="E12" s="90"/>
      <c r="F12" s="91"/>
      <c r="G12" s="92">
        <f t="shared" si="3"/>
        <v>31500</v>
      </c>
      <c r="H12" s="14" t="str">
        <f t="shared" si="1"/>
        <v>tak</v>
      </c>
      <c r="I12" s="15" t="str">
        <f t="shared" si="2"/>
        <v>nie</v>
      </c>
      <c r="J12" s="149">
        <v>31500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0</v>
      </c>
      <c r="E13" s="90"/>
      <c r="F13" s="91"/>
      <c r="G13" s="92">
        <f t="shared" si="3"/>
        <v>0</v>
      </c>
      <c r="H13" s="14" t="str">
        <f t="shared" si="1"/>
        <v>nie</v>
      </c>
      <c r="I13" s="15" t="str">
        <f t="shared" si="2"/>
        <v>nie</v>
      </c>
      <c r="J13" s="149">
        <v>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0</v>
      </c>
      <c r="E14" s="90"/>
      <c r="F14" s="91"/>
      <c r="G14" s="92">
        <f t="shared" si="3"/>
        <v>0</v>
      </c>
      <c r="H14" s="14" t="str">
        <f t="shared" si="1"/>
        <v>nie</v>
      </c>
      <c r="I14" s="15" t="str">
        <f t="shared" si="2"/>
        <v>nie</v>
      </c>
      <c r="J14" s="149">
        <v>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8">
        <v>0</v>
      </c>
      <c r="E15" s="131"/>
      <c r="F15" s="132"/>
      <c r="G15" s="126">
        <f t="shared" si="3"/>
        <v>0</v>
      </c>
      <c r="H15" s="14" t="str">
        <f t="shared" si="1"/>
        <v>nie</v>
      </c>
      <c r="I15" s="15" t="str">
        <f t="shared" si="2"/>
        <v>nie</v>
      </c>
      <c r="J15" s="149">
        <v>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165000</v>
      </c>
      <c r="E16" s="51">
        <f t="shared" ref="E16:G16" si="5">SUM(E7:E8)</f>
        <v>0</v>
      </c>
      <c r="F16" s="52">
        <f t="shared" si="5"/>
        <v>0</v>
      </c>
      <c r="G16" s="53">
        <f t="shared" si="5"/>
        <v>165000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165000</v>
      </c>
      <c r="E17" s="41">
        <f t="shared" ref="E17:G17" si="6">E18+E43</f>
        <v>0</v>
      </c>
      <c r="F17" s="42">
        <f t="shared" si="6"/>
        <v>0</v>
      </c>
      <c r="G17" s="43">
        <f t="shared" si="6"/>
        <v>165000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165000</v>
      </c>
      <c r="E18" s="58">
        <f t="shared" ref="E18:G18" si="7">SUM(E19:E42)</f>
        <v>0</v>
      </c>
      <c r="F18" s="59">
        <f t="shared" si="7"/>
        <v>0</v>
      </c>
      <c r="G18" s="60">
        <f t="shared" si="7"/>
        <v>165000</v>
      </c>
      <c r="H18" s="14" t="str">
        <f t="shared" si="1"/>
        <v>tak</v>
      </c>
      <c r="I18" s="15" t="str">
        <f t="shared" si="2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0</v>
      </c>
      <c r="E19" s="105"/>
      <c r="F19" s="106"/>
      <c r="G19" s="86">
        <f>D19-E19+F19</f>
        <v>0</v>
      </c>
      <c r="H19" s="14" t="str">
        <f t="shared" si="1"/>
        <v>nie</v>
      </c>
      <c r="I19" s="15" t="str">
        <f t="shared" si="2"/>
        <v>nie</v>
      </c>
      <c r="J19" s="149">
        <v>0</v>
      </c>
      <c r="K19" s="149">
        <f t="shared" ref="K19:K42" si="8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0</v>
      </c>
      <c r="E20" s="109"/>
      <c r="F20" s="110"/>
      <c r="G20" s="92">
        <f t="shared" ref="G20:G41" si="9">D20-E20+F20</f>
        <v>0</v>
      </c>
      <c r="H20" s="14" t="str">
        <f t="shared" si="1"/>
        <v>nie</v>
      </c>
      <c r="I20" s="15" t="str">
        <f t="shared" si="2"/>
        <v>nie</v>
      </c>
      <c r="J20" s="149">
        <v>0</v>
      </c>
      <c r="K20" s="149">
        <f t="shared" si="8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0</v>
      </c>
      <c r="E21" s="109"/>
      <c r="F21" s="110"/>
      <c r="G21" s="92">
        <f t="shared" si="9"/>
        <v>0</v>
      </c>
      <c r="H21" s="14" t="str">
        <f t="shared" si="1"/>
        <v>nie</v>
      </c>
      <c r="I21" s="15" t="str">
        <f t="shared" si="2"/>
        <v>nie</v>
      </c>
      <c r="J21" s="149">
        <v>0</v>
      </c>
      <c r="K21" s="149">
        <f t="shared" si="8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0</v>
      </c>
      <c r="E22" s="109"/>
      <c r="F22" s="110"/>
      <c r="G22" s="92">
        <f t="shared" si="9"/>
        <v>0</v>
      </c>
      <c r="H22" s="14" t="str">
        <f t="shared" si="1"/>
        <v>nie</v>
      </c>
      <c r="I22" s="15" t="str">
        <f t="shared" si="2"/>
        <v>nie</v>
      </c>
      <c r="J22" s="149">
        <v>0</v>
      </c>
      <c r="K22" s="149">
        <f t="shared" si="8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0</v>
      </c>
      <c r="E23" s="109"/>
      <c r="F23" s="110"/>
      <c r="G23" s="92">
        <f>D23-E23+F23</f>
        <v>0</v>
      </c>
      <c r="H23" s="14" t="str">
        <f t="shared" si="1"/>
        <v>nie</v>
      </c>
      <c r="I23" s="15" t="str">
        <f t="shared" si="2"/>
        <v>nie</v>
      </c>
      <c r="J23" s="149">
        <v>0</v>
      </c>
      <c r="K23" s="149">
        <f t="shared" si="8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15030</v>
      </c>
      <c r="E24" s="109"/>
      <c r="F24" s="110"/>
      <c r="G24" s="92">
        <f t="shared" si="9"/>
        <v>15030</v>
      </c>
      <c r="H24" s="14" t="str">
        <f t="shared" si="1"/>
        <v>tak</v>
      </c>
      <c r="I24" s="15" t="str">
        <f t="shared" si="2"/>
        <v>nie</v>
      </c>
      <c r="J24" s="149">
        <v>15030</v>
      </c>
      <c r="K24" s="149">
        <f t="shared" si="8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96000</v>
      </c>
      <c r="E25" s="109"/>
      <c r="F25" s="110"/>
      <c r="G25" s="92">
        <f t="shared" si="9"/>
        <v>96000</v>
      </c>
      <c r="H25" s="14" t="str">
        <f t="shared" si="1"/>
        <v>tak</v>
      </c>
      <c r="I25" s="15" t="str">
        <f t="shared" si="2"/>
        <v>nie</v>
      </c>
      <c r="J25" s="149">
        <v>96000</v>
      </c>
      <c r="K25" s="149">
        <f t="shared" si="8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310</v>
      </c>
      <c r="E26" s="109"/>
      <c r="F26" s="110"/>
      <c r="G26" s="92">
        <f t="shared" si="9"/>
        <v>310</v>
      </c>
      <c r="H26" s="14" t="str">
        <f t="shared" si="1"/>
        <v>tak</v>
      </c>
      <c r="I26" s="15" t="str">
        <f t="shared" si="2"/>
        <v>nie</v>
      </c>
      <c r="J26" s="149">
        <v>310</v>
      </c>
      <c r="K26" s="149">
        <f t="shared" si="8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15000</v>
      </c>
      <c r="E27" s="109"/>
      <c r="F27" s="110"/>
      <c r="G27" s="92">
        <f t="shared" si="9"/>
        <v>15000</v>
      </c>
      <c r="H27" s="14" t="str">
        <f t="shared" si="1"/>
        <v>tak</v>
      </c>
      <c r="I27" s="15" t="str">
        <f t="shared" si="2"/>
        <v>nie</v>
      </c>
      <c r="J27" s="149">
        <v>15000</v>
      </c>
      <c r="K27" s="149">
        <f t="shared" si="8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3000</v>
      </c>
      <c r="E28" s="109"/>
      <c r="F28" s="110"/>
      <c r="G28" s="92">
        <f t="shared" si="9"/>
        <v>3000</v>
      </c>
      <c r="H28" s="14" t="str">
        <f t="shared" si="1"/>
        <v>tak</v>
      </c>
      <c r="I28" s="15" t="str">
        <f t="shared" si="2"/>
        <v>nie</v>
      </c>
      <c r="J28" s="149">
        <v>3000</v>
      </c>
      <c r="K28" s="149">
        <f t="shared" si="8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0</v>
      </c>
      <c r="E29" s="109"/>
      <c r="F29" s="110"/>
      <c r="G29" s="92">
        <f t="shared" si="9"/>
        <v>0</v>
      </c>
      <c r="H29" s="14" t="str">
        <f t="shared" si="1"/>
        <v>nie</v>
      </c>
      <c r="I29" s="15" t="str">
        <f t="shared" si="2"/>
        <v>nie</v>
      </c>
      <c r="J29" s="149">
        <v>0</v>
      </c>
      <c r="K29" s="149">
        <f t="shared" si="8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31500</v>
      </c>
      <c r="E30" s="109"/>
      <c r="F30" s="110"/>
      <c r="G30" s="92">
        <f t="shared" si="9"/>
        <v>31500</v>
      </c>
      <c r="H30" s="14" t="str">
        <f t="shared" si="1"/>
        <v>tak</v>
      </c>
      <c r="I30" s="15" t="str">
        <f t="shared" si="2"/>
        <v>nie</v>
      </c>
      <c r="J30" s="149">
        <v>31500</v>
      </c>
      <c r="K30" s="149">
        <f t="shared" si="8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0</v>
      </c>
      <c r="E31" s="109"/>
      <c r="F31" s="110"/>
      <c r="G31" s="92">
        <f t="shared" si="9"/>
        <v>0</v>
      </c>
      <c r="H31" s="14" t="str">
        <f t="shared" si="1"/>
        <v>nie</v>
      </c>
      <c r="I31" s="15" t="str">
        <f t="shared" si="2"/>
        <v>nie</v>
      </c>
      <c r="J31" s="149">
        <v>0</v>
      </c>
      <c r="K31" s="149">
        <f t="shared" si="8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0</v>
      </c>
      <c r="E32" s="109"/>
      <c r="F32" s="110"/>
      <c r="G32" s="92">
        <f t="shared" si="9"/>
        <v>0</v>
      </c>
      <c r="H32" s="14" t="str">
        <f t="shared" si="1"/>
        <v>nie</v>
      </c>
      <c r="I32" s="15" t="str">
        <f t="shared" si="2"/>
        <v>nie</v>
      </c>
      <c r="J32" s="149">
        <v>0</v>
      </c>
      <c r="K32" s="149">
        <f t="shared" si="8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0</v>
      </c>
      <c r="E33" s="109"/>
      <c r="F33" s="110"/>
      <c r="G33" s="92">
        <f t="shared" si="9"/>
        <v>0</v>
      </c>
      <c r="H33" s="14" t="str">
        <f t="shared" si="1"/>
        <v>nie</v>
      </c>
      <c r="I33" s="15" t="str">
        <f t="shared" si="2"/>
        <v>nie</v>
      </c>
      <c r="J33" s="149">
        <v>0</v>
      </c>
      <c r="K33" s="149">
        <f t="shared" si="8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0</v>
      </c>
      <c r="E34" s="109"/>
      <c r="F34" s="110"/>
      <c r="G34" s="92">
        <f t="shared" si="9"/>
        <v>0</v>
      </c>
      <c r="H34" s="14" t="str">
        <f t="shared" si="1"/>
        <v>nie</v>
      </c>
      <c r="I34" s="15" t="str">
        <f t="shared" si="2"/>
        <v>nie</v>
      </c>
      <c r="J34" s="149">
        <v>0</v>
      </c>
      <c r="K34" s="149">
        <f t="shared" si="8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0</v>
      </c>
      <c r="E35" s="109"/>
      <c r="F35" s="110"/>
      <c r="G35" s="92">
        <f t="shared" si="9"/>
        <v>0</v>
      </c>
      <c r="H35" s="14" t="str">
        <f t="shared" si="1"/>
        <v>nie</v>
      </c>
      <c r="I35" s="15" t="str">
        <f t="shared" si="2"/>
        <v>nie</v>
      </c>
      <c r="J35" s="149">
        <v>0</v>
      </c>
      <c r="K35" s="149">
        <f t="shared" si="8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0</v>
      </c>
      <c r="E36" s="109"/>
      <c r="F36" s="110"/>
      <c r="G36" s="92">
        <f t="shared" si="9"/>
        <v>0</v>
      </c>
      <c r="H36" s="14" t="str">
        <f t="shared" si="1"/>
        <v>nie</v>
      </c>
      <c r="I36" s="15" t="str">
        <f t="shared" si="2"/>
        <v>nie</v>
      </c>
      <c r="J36" s="149">
        <v>0</v>
      </c>
      <c r="K36" s="149">
        <f t="shared" si="8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>
        <v>0</v>
      </c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8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9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8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2160</v>
      </c>
      <c r="E39" s="109"/>
      <c r="F39" s="110"/>
      <c r="G39" s="92">
        <f t="shared" si="9"/>
        <v>2160</v>
      </c>
      <c r="H39" s="14" t="str">
        <f t="shared" si="1"/>
        <v>tak</v>
      </c>
      <c r="I39" s="15" t="str">
        <f t="shared" si="2"/>
        <v>nie</v>
      </c>
      <c r="J39" s="149">
        <v>2160</v>
      </c>
      <c r="K39" s="149">
        <f t="shared" si="8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6">
        <v>0</v>
      </c>
      <c r="E40" s="109"/>
      <c r="F40" s="110"/>
      <c r="G40" s="92">
        <f t="shared" si="9"/>
        <v>0</v>
      </c>
      <c r="H40" s="14" t="str">
        <f t="shared" si="1"/>
        <v>nie</v>
      </c>
      <c r="I40" s="15" t="str">
        <f t="shared" si="2"/>
        <v>nie</v>
      </c>
      <c r="J40" s="149">
        <v>0</v>
      </c>
      <c r="K40" s="149">
        <f t="shared" si="8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2000</v>
      </c>
      <c r="E41" s="109"/>
      <c r="F41" s="110"/>
      <c r="G41" s="92">
        <f t="shared" si="9"/>
        <v>2000</v>
      </c>
      <c r="H41" s="14" t="str">
        <f t="shared" si="1"/>
        <v>tak</v>
      </c>
      <c r="I41" s="15" t="str">
        <f t="shared" si="2"/>
        <v>nie</v>
      </c>
      <c r="J41" s="149">
        <v>2000</v>
      </c>
      <c r="K41" s="149">
        <f t="shared" si="8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0</v>
      </c>
      <c r="E42" s="114"/>
      <c r="F42" s="115"/>
      <c r="G42" s="116">
        <f>D42-E42+F42</f>
        <v>0</v>
      </c>
      <c r="H42" s="14" t="str">
        <f t="shared" si="1"/>
        <v>nie</v>
      </c>
      <c r="I42" s="15" t="str">
        <f t="shared" si="2"/>
        <v>nie</v>
      </c>
      <c r="J42" s="149">
        <v>0</v>
      </c>
      <c r="K42" s="149">
        <f t="shared" si="8"/>
        <v>0</v>
      </c>
    </row>
    <row r="43" spans="1:11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1"/>
        <v>nie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0</v>
      </c>
      <c r="E45" s="131"/>
      <c r="F45" s="132"/>
      <c r="G45" s="116">
        <f t="shared" si="13"/>
        <v>0</v>
      </c>
      <c r="H45" s="14" t="str">
        <f t="shared" si="1"/>
        <v>nie</v>
      </c>
      <c r="I45" s="15" t="str">
        <f t="shared" si="2"/>
        <v>nie</v>
      </c>
      <c r="J45" s="149">
        <v>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165000</v>
      </c>
      <c r="E47" s="51">
        <f t="shared" ref="E47:G47" si="15">E17+E46</f>
        <v>0</v>
      </c>
      <c r="F47" s="52">
        <f t="shared" si="15"/>
        <v>0</v>
      </c>
      <c r="G47" s="53">
        <f t="shared" si="15"/>
        <v>165000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 xr:uid="{C6CFC97F-97E1-4ADF-88AA-484A58773760}"/>
  <phoneticPr fontId="4" type="noConversion"/>
  <conditionalFormatting sqref="H6:I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rgb="FFCCECFF"/>
  </sheetPr>
  <dimension ref="A1:K48"/>
  <sheetViews>
    <sheetView view="pageBreakPreview" zoomScaleNormal="100" zoomScaleSheetLayoutView="100" workbookViewId="0">
      <selection activeCell="C6" sqref="C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0" style="150" bestFit="1" customWidth="1"/>
    <col min="11" max="11" width="9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37</v>
      </c>
      <c r="B3" s="74"/>
      <c r="C3" s="74"/>
      <c r="D3" s="74"/>
      <c r="E3" s="74"/>
      <c r="F3" s="74"/>
      <c r="G3" s="74"/>
    </row>
    <row r="4" spans="1:11" x14ac:dyDescent="0.25">
      <c r="A4" s="11" t="s">
        <v>49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1241100</v>
      </c>
      <c r="E8" s="35">
        <f t="shared" ref="E8:G8" si="0">SUM(E9:E15)</f>
        <v>0</v>
      </c>
      <c r="F8" s="36">
        <f t="shared" si="0"/>
        <v>144100</v>
      </c>
      <c r="G8" s="38">
        <f t="shared" si="0"/>
        <v>1385200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0</v>
      </c>
      <c r="E9" s="84"/>
      <c r="F9" s="85"/>
      <c r="G9" s="86">
        <f t="shared" ref="G9:G15" si="3">D9-E9+F9</f>
        <v>0</v>
      </c>
      <c r="H9" s="14" t="str">
        <f t="shared" si="1"/>
        <v>nie</v>
      </c>
      <c r="I9" s="15" t="str">
        <f t="shared" si="2"/>
        <v>nie</v>
      </c>
      <c r="J9" s="149">
        <v>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970000</v>
      </c>
      <c r="E11" s="90"/>
      <c r="F11" s="91"/>
      <c r="G11" s="92">
        <f t="shared" si="3"/>
        <v>970000</v>
      </c>
      <c r="H11" s="14" t="str">
        <f t="shared" si="1"/>
        <v>tak</v>
      </c>
      <c r="I11" s="15" t="str">
        <f t="shared" si="2"/>
        <v>nie</v>
      </c>
      <c r="J11" s="149">
        <v>970000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200000</v>
      </c>
      <c r="E12" s="90"/>
      <c r="F12" s="91">
        <v>144100</v>
      </c>
      <c r="G12" s="92">
        <f t="shared" si="3"/>
        <v>344100</v>
      </c>
      <c r="H12" s="14" t="str">
        <f t="shared" si="1"/>
        <v>tak</v>
      </c>
      <c r="I12" s="15" t="str">
        <f t="shared" si="2"/>
        <v>tak</v>
      </c>
      <c r="J12" s="149">
        <v>200000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6100</v>
      </c>
      <c r="E13" s="90"/>
      <c r="F13" s="91"/>
      <c r="G13" s="92">
        <f t="shared" si="3"/>
        <v>6100</v>
      </c>
      <c r="H13" s="14" t="str">
        <f t="shared" si="1"/>
        <v>tak</v>
      </c>
      <c r="I13" s="15" t="str">
        <f t="shared" si="2"/>
        <v>nie</v>
      </c>
      <c r="J13" s="149">
        <v>6100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5000</v>
      </c>
      <c r="E14" s="90"/>
      <c r="F14" s="91"/>
      <c r="G14" s="92">
        <f t="shared" si="3"/>
        <v>5000</v>
      </c>
      <c r="H14" s="14" t="str">
        <f t="shared" si="1"/>
        <v>tak</v>
      </c>
      <c r="I14" s="15" t="str">
        <f t="shared" si="2"/>
        <v>nie</v>
      </c>
      <c r="J14" s="149">
        <v>5000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60000</v>
      </c>
      <c r="E15" s="124"/>
      <c r="F15" s="125"/>
      <c r="G15" s="126">
        <f t="shared" si="3"/>
        <v>60000</v>
      </c>
      <c r="H15" s="14" t="str">
        <f t="shared" si="1"/>
        <v>tak</v>
      </c>
      <c r="I15" s="15" t="str">
        <f t="shared" si="2"/>
        <v>nie</v>
      </c>
      <c r="J15" s="149">
        <v>60000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1241100</v>
      </c>
      <c r="E16" s="51">
        <f t="shared" ref="E16:G16" si="5">SUM(E7:E8)</f>
        <v>0</v>
      </c>
      <c r="F16" s="52">
        <f t="shared" si="5"/>
        <v>144100</v>
      </c>
      <c r="G16" s="54">
        <f t="shared" si="5"/>
        <v>1385200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1241100</v>
      </c>
      <c r="E17" s="41">
        <f t="shared" ref="E17:G17" si="6">E18+E43</f>
        <v>0</v>
      </c>
      <c r="F17" s="42">
        <f t="shared" si="6"/>
        <v>144100</v>
      </c>
      <c r="G17" s="43">
        <f t="shared" si="6"/>
        <v>1385200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1211100</v>
      </c>
      <c r="E18" s="58">
        <f t="shared" ref="E18:G18" si="7">SUM(E19:E42)</f>
        <v>0</v>
      </c>
      <c r="F18" s="59">
        <f t="shared" si="7"/>
        <v>144100</v>
      </c>
      <c r="G18" s="60">
        <f t="shared" si="7"/>
        <v>1355200</v>
      </c>
      <c r="H18" s="14" t="str">
        <f t="shared" si="1"/>
        <v>tak</v>
      </c>
      <c r="I18" s="15" t="str">
        <f t="shared" si="2"/>
        <v>tak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15000</v>
      </c>
      <c r="E19" s="105"/>
      <c r="F19" s="106"/>
      <c r="G19" s="86">
        <f t="shared" ref="G19:G41" si="8">D19-E19+F19</f>
        <v>15000</v>
      </c>
      <c r="H19" s="14" t="str">
        <f t="shared" si="1"/>
        <v>tak</v>
      </c>
      <c r="I19" s="15" t="str">
        <f t="shared" si="2"/>
        <v>nie</v>
      </c>
      <c r="J19" s="149">
        <v>15000</v>
      </c>
      <c r="K19" s="149">
        <f t="shared" ref="K19:K42" si="9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1891</v>
      </c>
      <c r="E20" s="109"/>
      <c r="F20" s="110"/>
      <c r="G20" s="92">
        <f t="shared" si="8"/>
        <v>1891</v>
      </c>
      <c r="H20" s="14" t="str">
        <f t="shared" si="1"/>
        <v>tak</v>
      </c>
      <c r="I20" s="15" t="str">
        <f t="shared" si="2"/>
        <v>nie</v>
      </c>
      <c r="J20" s="149">
        <v>1891</v>
      </c>
      <c r="K20" s="149">
        <f t="shared" si="9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270</v>
      </c>
      <c r="E21" s="109"/>
      <c r="F21" s="110"/>
      <c r="G21" s="92">
        <f t="shared" si="8"/>
        <v>270</v>
      </c>
      <c r="H21" s="14" t="str">
        <f t="shared" si="1"/>
        <v>tak</v>
      </c>
      <c r="I21" s="15" t="str">
        <f t="shared" si="2"/>
        <v>nie</v>
      </c>
      <c r="J21" s="149">
        <v>270</v>
      </c>
      <c r="K21" s="149">
        <f t="shared" si="9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11000</v>
      </c>
      <c r="E22" s="109"/>
      <c r="F22" s="110"/>
      <c r="G22" s="92">
        <f t="shared" si="8"/>
        <v>11000</v>
      </c>
      <c r="H22" s="14" t="str">
        <f t="shared" si="1"/>
        <v>tak</v>
      </c>
      <c r="I22" s="15" t="str">
        <f t="shared" si="2"/>
        <v>nie</v>
      </c>
      <c r="J22" s="149">
        <v>11000</v>
      </c>
      <c r="K22" s="149">
        <f t="shared" si="9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7500</v>
      </c>
      <c r="E23" s="109"/>
      <c r="F23" s="110"/>
      <c r="G23" s="92">
        <f>D23-E23+F23</f>
        <v>7500</v>
      </c>
      <c r="H23" s="14" t="str">
        <f t="shared" si="1"/>
        <v>tak</v>
      </c>
      <c r="I23" s="15" t="str">
        <f t="shared" si="2"/>
        <v>nie</v>
      </c>
      <c r="J23" s="149">
        <v>7500</v>
      </c>
      <c r="K23" s="149">
        <f t="shared" si="9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187500</v>
      </c>
      <c r="E24" s="109"/>
      <c r="F24" s="110"/>
      <c r="G24" s="92">
        <f t="shared" si="8"/>
        <v>187500</v>
      </c>
      <c r="H24" s="14" t="str">
        <f t="shared" si="1"/>
        <v>tak</v>
      </c>
      <c r="I24" s="15" t="str">
        <f t="shared" si="2"/>
        <v>nie</v>
      </c>
      <c r="J24" s="149">
        <v>187500</v>
      </c>
      <c r="K24" s="149">
        <f t="shared" si="9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0</v>
      </c>
      <c r="E25" s="109"/>
      <c r="F25" s="110"/>
      <c r="G25" s="92">
        <f t="shared" si="8"/>
        <v>0</v>
      </c>
      <c r="H25" s="14" t="str">
        <f t="shared" si="1"/>
        <v>nie</v>
      </c>
      <c r="I25" s="15" t="str">
        <f t="shared" si="2"/>
        <v>nie</v>
      </c>
      <c r="J25" s="149">
        <v>0</v>
      </c>
      <c r="K25" s="149">
        <f t="shared" si="9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74000</v>
      </c>
      <c r="E26" s="109"/>
      <c r="F26" s="110"/>
      <c r="G26" s="92">
        <f t="shared" si="8"/>
        <v>74000</v>
      </c>
      <c r="H26" s="14" t="str">
        <f t="shared" si="1"/>
        <v>tak</v>
      </c>
      <c r="I26" s="15" t="str">
        <f t="shared" si="2"/>
        <v>nie</v>
      </c>
      <c r="J26" s="149">
        <v>74000</v>
      </c>
      <c r="K26" s="149">
        <f t="shared" si="9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388000</v>
      </c>
      <c r="E27" s="109"/>
      <c r="F27" s="110"/>
      <c r="G27" s="92">
        <f t="shared" si="8"/>
        <v>388000</v>
      </c>
      <c r="H27" s="14" t="str">
        <f t="shared" si="1"/>
        <v>tak</v>
      </c>
      <c r="I27" s="15" t="str">
        <f t="shared" si="2"/>
        <v>nie</v>
      </c>
      <c r="J27" s="149">
        <v>388000</v>
      </c>
      <c r="K27" s="149">
        <f t="shared" si="9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75000</v>
      </c>
      <c r="E28" s="109"/>
      <c r="F28" s="110"/>
      <c r="G28" s="92">
        <f t="shared" si="8"/>
        <v>75000</v>
      </c>
      <c r="H28" s="14" t="str">
        <f t="shared" si="1"/>
        <v>tak</v>
      </c>
      <c r="I28" s="15" t="str">
        <f t="shared" si="2"/>
        <v>nie</v>
      </c>
      <c r="J28" s="149">
        <v>75000</v>
      </c>
      <c r="K28" s="149">
        <f t="shared" si="9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7500</v>
      </c>
      <c r="E29" s="109"/>
      <c r="F29" s="110"/>
      <c r="G29" s="92">
        <f t="shared" si="8"/>
        <v>7500</v>
      </c>
      <c r="H29" s="14" t="str">
        <f t="shared" si="1"/>
        <v>tak</v>
      </c>
      <c r="I29" s="15" t="str">
        <f t="shared" si="2"/>
        <v>nie</v>
      </c>
      <c r="J29" s="149">
        <v>7500</v>
      </c>
      <c r="K29" s="149">
        <f t="shared" si="9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344142</v>
      </c>
      <c r="E30" s="109"/>
      <c r="F30" s="110">
        <v>144100</v>
      </c>
      <c r="G30" s="92">
        <f t="shared" si="8"/>
        <v>488242</v>
      </c>
      <c r="H30" s="14" t="str">
        <f t="shared" si="1"/>
        <v>tak</v>
      </c>
      <c r="I30" s="15" t="str">
        <f t="shared" si="2"/>
        <v>tak</v>
      </c>
      <c r="J30" s="149">
        <v>344142</v>
      </c>
      <c r="K30" s="149">
        <f t="shared" si="9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4742</v>
      </c>
      <c r="E31" s="109"/>
      <c r="F31" s="110"/>
      <c r="G31" s="92">
        <f t="shared" si="8"/>
        <v>4742</v>
      </c>
      <c r="H31" s="14" t="str">
        <f t="shared" si="1"/>
        <v>tak</v>
      </c>
      <c r="I31" s="15" t="str">
        <f t="shared" si="2"/>
        <v>nie</v>
      </c>
      <c r="J31" s="149">
        <v>4742</v>
      </c>
      <c r="K31" s="149">
        <f t="shared" si="9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2500</v>
      </c>
      <c r="E32" s="109"/>
      <c r="F32" s="110"/>
      <c r="G32" s="92">
        <f t="shared" si="8"/>
        <v>2500</v>
      </c>
      <c r="H32" s="14" t="str">
        <f t="shared" si="1"/>
        <v>tak</v>
      </c>
      <c r="I32" s="15" t="str">
        <f t="shared" si="2"/>
        <v>nie</v>
      </c>
      <c r="J32" s="149">
        <v>2500</v>
      </c>
      <c r="K32" s="149">
        <f t="shared" si="9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8000</v>
      </c>
      <c r="E33" s="109"/>
      <c r="F33" s="110"/>
      <c r="G33" s="92">
        <f t="shared" si="8"/>
        <v>8000</v>
      </c>
      <c r="H33" s="14" t="str">
        <f t="shared" si="1"/>
        <v>tak</v>
      </c>
      <c r="I33" s="15" t="str">
        <f t="shared" si="2"/>
        <v>nie</v>
      </c>
      <c r="J33" s="149">
        <v>8000</v>
      </c>
      <c r="K33" s="149">
        <f t="shared" si="9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12000</v>
      </c>
      <c r="E34" s="109"/>
      <c r="F34" s="110"/>
      <c r="G34" s="92">
        <f t="shared" si="8"/>
        <v>12000</v>
      </c>
      <c r="H34" s="14" t="str">
        <f t="shared" si="1"/>
        <v>tak</v>
      </c>
      <c r="I34" s="15" t="str">
        <f t="shared" si="2"/>
        <v>nie</v>
      </c>
      <c r="J34" s="149">
        <v>12000</v>
      </c>
      <c r="K34" s="149">
        <f t="shared" si="9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2000</v>
      </c>
      <c r="E35" s="109"/>
      <c r="F35" s="110"/>
      <c r="G35" s="92">
        <f t="shared" si="8"/>
        <v>2000</v>
      </c>
      <c r="H35" s="14" t="str">
        <f t="shared" si="1"/>
        <v>tak</v>
      </c>
      <c r="I35" s="15" t="str">
        <f t="shared" si="2"/>
        <v>nie</v>
      </c>
      <c r="J35" s="149">
        <v>2000</v>
      </c>
      <c r="K35" s="149">
        <f t="shared" si="9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1000</v>
      </c>
      <c r="E36" s="109"/>
      <c r="F36" s="110"/>
      <c r="G36" s="92">
        <f t="shared" si="8"/>
        <v>1000</v>
      </c>
      <c r="H36" s="14" t="str">
        <f t="shared" si="1"/>
        <v>tak</v>
      </c>
      <c r="I36" s="15" t="str">
        <f t="shared" si="2"/>
        <v>nie</v>
      </c>
      <c r="J36" s="149">
        <v>1000</v>
      </c>
      <c r="K36" s="149">
        <f t="shared" si="9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>
        <v>0</v>
      </c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9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8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9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58200</v>
      </c>
      <c r="E39" s="109"/>
      <c r="F39" s="110"/>
      <c r="G39" s="92">
        <f t="shared" si="8"/>
        <v>58200</v>
      </c>
      <c r="H39" s="14" t="str">
        <f t="shared" si="1"/>
        <v>tak</v>
      </c>
      <c r="I39" s="15" t="str">
        <f t="shared" si="2"/>
        <v>nie</v>
      </c>
      <c r="J39" s="149">
        <v>58200</v>
      </c>
      <c r="K39" s="149">
        <f t="shared" si="9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2">
        <v>2190</v>
      </c>
      <c r="E40" s="109"/>
      <c r="F40" s="110"/>
      <c r="G40" s="92">
        <f t="shared" si="8"/>
        <v>2190</v>
      </c>
      <c r="H40" s="14" t="str">
        <f t="shared" si="1"/>
        <v>tak</v>
      </c>
      <c r="I40" s="15" t="str">
        <f t="shared" si="2"/>
        <v>nie</v>
      </c>
      <c r="J40" s="149">
        <v>2190</v>
      </c>
      <c r="K40" s="149">
        <f t="shared" si="9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8500</v>
      </c>
      <c r="E41" s="109"/>
      <c r="F41" s="110"/>
      <c r="G41" s="92">
        <f t="shared" si="8"/>
        <v>8500</v>
      </c>
      <c r="H41" s="14" t="str">
        <f t="shared" si="1"/>
        <v>tak</v>
      </c>
      <c r="I41" s="15" t="str">
        <f t="shared" si="2"/>
        <v>nie</v>
      </c>
      <c r="J41" s="149">
        <v>8500</v>
      </c>
      <c r="K41" s="149">
        <f t="shared" si="9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165</v>
      </c>
      <c r="E42" s="114"/>
      <c r="F42" s="115"/>
      <c r="G42" s="116">
        <f>D42-E42+F42</f>
        <v>165</v>
      </c>
      <c r="H42" s="14" t="str">
        <f t="shared" si="1"/>
        <v>tak</v>
      </c>
      <c r="I42" s="15" t="str">
        <f t="shared" si="2"/>
        <v>nie</v>
      </c>
      <c r="J42" s="149">
        <v>165</v>
      </c>
      <c r="K42" s="149">
        <f t="shared" si="9"/>
        <v>0</v>
      </c>
    </row>
    <row r="43" spans="1:11" s="3" customFormat="1" x14ac:dyDescent="0.2">
      <c r="A43" s="4"/>
      <c r="B43" s="55">
        <v>2</v>
      </c>
      <c r="C43" s="56" t="s">
        <v>10</v>
      </c>
      <c r="D43" s="57">
        <f t="shared" ref="D43:F43" si="12">D44+D45</f>
        <v>30000</v>
      </c>
      <c r="E43" s="58">
        <f>E44+E45</f>
        <v>0</v>
      </c>
      <c r="F43" s="59">
        <f t="shared" si="12"/>
        <v>0</v>
      </c>
      <c r="G43" s="60">
        <f t="shared" ref="G43:G45" si="13">+D43-E43+F43</f>
        <v>30000</v>
      </c>
      <c r="H43" s="14" t="str">
        <f t="shared" si="1"/>
        <v>tak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30000</v>
      </c>
      <c r="E45" s="131"/>
      <c r="F45" s="132"/>
      <c r="G45" s="116">
        <f t="shared" si="13"/>
        <v>30000</v>
      </c>
      <c r="H45" s="14" t="str">
        <f t="shared" si="1"/>
        <v>tak</v>
      </c>
      <c r="I45" s="15" t="str">
        <f t="shared" si="2"/>
        <v>nie</v>
      </c>
      <c r="J45" s="149">
        <v>30000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 t="shared" ref="G46" si="15"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1241100</v>
      </c>
      <c r="E47" s="51">
        <f t="shared" ref="E47:G47" si="16">E17+E46</f>
        <v>0</v>
      </c>
      <c r="F47" s="52">
        <f t="shared" si="16"/>
        <v>144100</v>
      </c>
      <c r="G47" s="54">
        <f t="shared" si="16"/>
        <v>1385200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7">IF(OR(NOT(A48=""),D48+E48+F48+G48&gt;0),"tak","nie")</f>
        <v>nie</v>
      </c>
      <c r="I48" s="1" t="str">
        <f t="shared" ref="I48" si="18">IF(OR(NOT(A48=""),E48&gt;0,F48&gt;0),"tak","nie")</f>
        <v>nie</v>
      </c>
    </row>
  </sheetData>
  <sheetProtection selectLockedCells="1"/>
  <autoFilter ref="A6:J6" xr:uid="{CD48D120-69FC-468E-82BA-DF9DFFCEFF21}"/>
  <phoneticPr fontId="4" type="noConversion"/>
  <conditionalFormatting sqref="H6:I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Rozdziały</vt:lpstr>
      <vt:lpstr>Razem 801</vt:lpstr>
      <vt:lpstr>URN 80101</vt:lpstr>
      <vt:lpstr>URN 80104</vt:lpstr>
      <vt:lpstr>URN 80105</vt:lpstr>
      <vt:lpstr>URN 80120</vt:lpstr>
      <vt:lpstr>'Razem 801'!Obszar_wydruku</vt:lpstr>
      <vt:lpstr>'URN 80101'!Obszar_wydruku</vt:lpstr>
      <vt:lpstr>'URN 80104'!Obszar_wydruku</vt:lpstr>
      <vt:lpstr>'URN 80105'!Obszar_wydruku</vt:lpstr>
      <vt:lpstr>'URN 80120'!Obszar_wydruku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mwiktorzak</dc:creator>
  <cp:lastModifiedBy>Kamiński Marcin</cp:lastModifiedBy>
  <cp:lastPrinted>2025-01-30T12:37:34Z</cp:lastPrinted>
  <dcterms:created xsi:type="dcterms:W3CDTF">2007-09-27T19:40:28Z</dcterms:created>
  <dcterms:modified xsi:type="dcterms:W3CDTF">2025-04-07T10:02:38Z</dcterms:modified>
</cp:coreProperties>
</file>